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bookViews>
  <sheets>
    <sheet name="Orçamento Sintétic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L8" i="1"/>
  <c r="L9" i="1"/>
  <c r="L10" i="1"/>
  <c r="L11" i="1"/>
  <c r="L12" i="1"/>
  <c r="L13" i="1"/>
  <c r="L14" i="1"/>
  <c r="L15" i="1"/>
  <c r="L19" i="1"/>
  <c r="L20" i="1"/>
  <c r="L21" i="1"/>
  <c r="L18" i="1"/>
  <c r="L17" i="1" s="1"/>
  <c r="L24" i="1"/>
  <c r="L25" i="1"/>
  <c r="L26" i="1"/>
  <c r="L27" i="1"/>
  <c r="L28" i="1"/>
  <c r="L23" i="1"/>
  <c r="L31" i="1"/>
  <c r="L32" i="1"/>
  <c r="L30" i="1"/>
  <c r="L35" i="1"/>
  <c r="L36" i="1"/>
  <c r="L37" i="1"/>
  <c r="L38" i="1"/>
  <c r="L39" i="1"/>
  <c r="L34" i="1"/>
  <c r="L33" i="1" s="1"/>
  <c r="L42" i="1"/>
  <c r="L43" i="1"/>
  <c r="L41" i="1"/>
  <c r="L40" i="1" s="1"/>
  <c r="L46" i="1"/>
  <c r="L45" i="1"/>
  <c r="L49" i="1"/>
  <c r="L50" i="1"/>
  <c r="L51" i="1"/>
  <c r="L48" i="1"/>
  <c r="L47" i="1" s="1"/>
  <c r="L54" i="1"/>
  <c r="L55" i="1"/>
  <c r="L56" i="1"/>
  <c r="L57" i="1"/>
  <c r="L58" i="1"/>
  <c r="L59" i="1"/>
  <c r="L60" i="1"/>
  <c r="L61" i="1"/>
  <c r="L53" i="1"/>
  <c r="L65" i="1"/>
  <c r="L66" i="1"/>
  <c r="L64" i="1"/>
  <c r="L69" i="1"/>
  <c r="L70" i="1"/>
  <c r="L71" i="1"/>
  <c r="L72" i="1"/>
  <c r="L73" i="1"/>
  <c r="L74" i="1"/>
  <c r="L75" i="1"/>
  <c r="L68" i="1"/>
  <c r="L86" i="1"/>
  <c r="L78" i="1"/>
  <c r="L79" i="1"/>
  <c r="L80" i="1"/>
  <c r="L81" i="1"/>
  <c r="L82" i="1"/>
  <c r="L83" i="1"/>
  <c r="L84" i="1"/>
  <c r="L85" i="1"/>
  <c r="L77" i="1"/>
  <c r="L89" i="1"/>
  <c r="L90" i="1"/>
  <c r="L91" i="1"/>
  <c r="L88" i="1"/>
  <c r="L94" i="1"/>
  <c r="L95" i="1"/>
  <c r="L96" i="1"/>
  <c r="L97" i="1"/>
  <c r="L98" i="1"/>
  <c r="L99" i="1"/>
  <c r="L100" i="1"/>
  <c r="L101" i="1"/>
  <c r="L102" i="1"/>
  <c r="L103" i="1"/>
  <c r="L104" i="1"/>
  <c r="L105" i="1"/>
  <c r="L106" i="1"/>
  <c r="L107" i="1"/>
  <c r="L108" i="1"/>
  <c r="L109" i="1"/>
  <c r="L110" i="1"/>
  <c r="L111" i="1"/>
  <c r="L112" i="1"/>
  <c r="L113" i="1"/>
  <c r="L93" i="1"/>
  <c r="L117" i="1"/>
  <c r="L118" i="1"/>
  <c r="L119" i="1"/>
  <c r="L120" i="1"/>
  <c r="L121" i="1"/>
  <c r="L122" i="1"/>
  <c r="L123" i="1"/>
  <c r="L124" i="1"/>
  <c r="L116" i="1"/>
  <c r="L127" i="1"/>
  <c r="L128" i="1"/>
  <c r="L129" i="1"/>
  <c r="L130" i="1"/>
  <c r="L131" i="1"/>
  <c r="L132" i="1"/>
  <c r="L133" i="1"/>
  <c r="L134" i="1"/>
  <c r="L126" i="1"/>
  <c r="L137" i="1"/>
  <c r="L138" i="1"/>
  <c r="L139" i="1"/>
  <c r="L140" i="1"/>
  <c r="L141" i="1"/>
  <c r="L142" i="1"/>
  <c r="L143" i="1"/>
  <c r="L144" i="1"/>
  <c r="L136" i="1"/>
  <c r="L148" i="1"/>
  <c r="L147" i="1"/>
  <c r="L146" i="1" s="1"/>
  <c r="L151" i="1"/>
  <c r="L152" i="1"/>
  <c r="L153" i="1"/>
  <c r="L154" i="1"/>
  <c r="L155" i="1"/>
  <c r="L156" i="1"/>
  <c r="L157" i="1"/>
  <c r="L158" i="1"/>
  <c r="L159" i="1"/>
  <c r="L160" i="1"/>
  <c r="L150" i="1"/>
  <c r="L163" i="1"/>
  <c r="L164" i="1"/>
  <c r="L165" i="1"/>
  <c r="L166" i="1"/>
  <c r="L167" i="1"/>
  <c r="L168" i="1"/>
  <c r="L169" i="1"/>
  <c r="L170" i="1"/>
  <c r="L171" i="1"/>
  <c r="L172" i="1"/>
  <c r="L173" i="1"/>
  <c r="L174" i="1"/>
  <c r="L175" i="1"/>
  <c r="L176" i="1"/>
  <c r="L177" i="1"/>
  <c r="L178" i="1"/>
  <c r="L162" i="1"/>
  <c r="L181" i="1"/>
  <c r="L182" i="1"/>
  <c r="L183" i="1"/>
  <c r="L184" i="1"/>
  <c r="L185" i="1"/>
  <c r="L186" i="1"/>
  <c r="L180" i="1"/>
  <c r="L189" i="1"/>
  <c r="L190" i="1"/>
  <c r="L191" i="1"/>
  <c r="L192" i="1"/>
  <c r="L193" i="1"/>
  <c r="L194" i="1"/>
  <c r="L188" i="1"/>
  <c r="L195" i="1"/>
  <c r="L199" i="1"/>
  <c r="L200" i="1"/>
  <c r="L201" i="1"/>
  <c r="L198" i="1"/>
  <c r="L204" i="1"/>
  <c r="L205" i="1"/>
  <c r="L206" i="1"/>
  <c r="L207" i="1"/>
  <c r="L208" i="1"/>
  <c r="L209" i="1"/>
  <c r="L210" i="1"/>
  <c r="K210" i="1" s="1"/>
  <c r="L211" i="1"/>
  <c r="L203" i="1"/>
  <c r="L231" i="1"/>
  <c r="L230" i="1"/>
  <c r="L229" i="1" s="1"/>
  <c r="L228" i="1"/>
  <c r="L227" i="1"/>
  <c r="K227" i="1" s="1"/>
  <c r="L214" i="1"/>
  <c r="L215" i="1"/>
  <c r="L216" i="1"/>
  <c r="L217" i="1"/>
  <c r="L218" i="1"/>
  <c r="L213" i="1"/>
  <c r="L221" i="1"/>
  <c r="L222" i="1"/>
  <c r="L223" i="1"/>
  <c r="L220" i="1"/>
  <c r="L219" i="1" s="1"/>
  <c r="L225" i="1"/>
  <c r="L224" i="1" s="1"/>
  <c r="F8" i="1"/>
  <c r="F9" i="1"/>
  <c r="F10" i="1"/>
  <c r="F11" i="1"/>
  <c r="F12" i="1"/>
  <c r="F13" i="1"/>
  <c r="F14" i="1"/>
  <c r="F15" i="1"/>
  <c r="F16" i="1"/>
  <c r="F17" i="1"/>
  <c r="F22" i="1"/>
  <c r="F29" i="1"/>
  <c r="F33" i="1"/>
  <c r="F40" i="1"/>
  <c r="F44" i="1"/>
  <c r="F47" i="1"/>
  <c r="F52" i="1"/>
  <c r="F62" i="1"/>
  <c r="F63" i="1"/>
  <c r="F67" i="1"/>
  <c r="F76" i="1"/>
  <c r="F87" i="1"/>
  <c r="F92" i="1"/>
  <c r="F114" i="1"/>
  <c r="F115" i="1"/>
  <c r="F125" i="1"/>
  <c r="F135" i="1"/>
  <c r="F145" i="1"/>
  <c r="F146" i="1"/>
  <c r="F149" i="1"/>
  <c r="F161" i="1"/>
  <c r="F179" i="1"/>
  <c r="F187" i="1"/>
  <c r="F196" i="1"/>
  <c r="F197" i="1"/>
  <c r="F202" i="1"/>
  <c r="F212" i="1"/>
  <c r="F219" i="1"/>
  <c r="F224" i="1"/>
  <c r="F226" i="1"/>
  <c r="F229" i="1"/>
  <c r="F7" i="1"/>
  <c r="J231" i="1"/>
  <c r="K231" i="1" s="1"/>
  <c r="J230" i="1"/>
  <c r="J228" i="1"/>
  <c r="J227" i="1"/>
  <c r="J225" i="1"/>
  <c r="J223" i="1"/>
  <c r="K223" i="1" s="1"/>
  <c r="J222" i="1"/>
  <c r="J221" i="1"/>
  <c r="J220" i="1"/>
  <c r="J218" i="1"/>
  <c r="J217" i="1"/>
  <c r="J216" i="1"/>
  <c r="J215" i="1"/>
  <c r="J214" i="1"/>
  <c r="J213" i="1"/>
  <c r="J211" i="1"/>
  <c r="J210" i="1"/>
  <c r="J209" i="1"/>
  <c r="J208" i="1"/>
  <c r="J207" i="1"/>
  <c r="J206" i="1"/>
  <c r="J205" i="1"/>
  <c r="J204" i="1"/>
  <c r="J203" i="1"/>
  <c r="J201" i="1"/>
  <c r="J200" i="1"/>
  <c r="J199" i="1"/>
  <c r="J198" i="1"/>
  <c r="J195" i="1"/>
  <c r="J194" i="1"/>
  <c r="K194" i="1" s="1"/>
  <c r="J193" i="1"/>
  <c r="K193" i="1" s="1"/>
  <c r="J192" i="1"/>
  <c r="J191" i="1"/>
  <c r="J190" i="1"/>
  <c r="J189" i="1"/>
  <c r="K189" i="1" s="1"/>
  <c r="J188" i="1"/>
  <c r="J186" i="1"/>
  <c r="K186" i="1" s="1"/>
  <c r="J185" i="1"/>
  <c r="K185" i="1" s="1"/>
  <c r="J184" i="1"/>
  <c r="J183" i="1"/>
  <c r="J182" i="1"/>
  <c r="J181" i="1"/>
  <c r="J180" i="1"/>
  <c r="J178" i="1"/>
  <c r="J177" i="1"/>
  <c r="J176" i="1"/>
  <c r="J175" i="1"/>
  <c r="J174" i="1"/>
  <c r="J173" i="1"/>
  <c r="J172" i="1"/>
  <c r="J171" i="1"/>
  <c r="J170" i="1"/>
  <c r="J169" i="1"/>
  <c r="J168" i="1"/>
  <c r="J167" i="1"/>
  <c r="K167" i="1" s="1"/>
  <c r="J166" i="1"/>
  <c r="J165" i="1"/>
  <c r="K165" i="1" s="1"/>
  <c r="J164" i="1"/>
  <c r="J163" i="1"/>
  <c r="J162" i="1"/>
  <c r="J160" i="1"/>
  <c r="J159" i="1"/>
  <c r="J158" i="1"/>
  <c r="K158" i="1" s="1"/>
  <c r="J157" i="1"/>
  <c r="J156" i="1"/>
  <c r="J155" i="1"/>
  <c r="J154" i="1"/>
  <c r="K154" i="1" s="1"/>
  <c r="J153" i="1"/>
  <c r="J152" i="1"/>
  <c r="K152" i="1" s="1"/>
  <c r="J151" i="1"/>
  <c r="J150" i="1"/>
  <c r="J148" i="1"/>
  <c r="J147" i="1"/>
  <c r="J144" i="1"/>
  <c r="J143" i="1"/>
  <c r="J142" i="1"/>
  <c r="K142" i="1" s="1"/>
  <c r="J141" i="1"/>
  <c r="J140" i="1"/>
  <c r="J139" i="1"/>
  <c r="J138" i="1"/>
  <c r="J137" i="1"/>
  <c r="J136" i="1"/>
  <c r="J134" i="1"/>
  <c r="J133" i="1"/>
  <c r="J132" i="1"/>
  <c r="K132" i="1" s="1"/>
  <c r="J131" i="1"/>
  <c r="K131" i="1" s="1"/>
  <c r="J130" i="1"/>
  <c r="J129" i="1"/>
  <c r="K129" i="1" s="1"/>
  <c r="J128" i="1"/>
  <c r="K128" i="1" s="1"/>
  <c r="J127" i="1"/>
  <c r="J126" i="1"/>
  <c r="J124" i="1"/>
  <c r="J123" i="1"/>
  <c r="J122" i="1"/>
  <c r="J121" i="1"/>
  <c r="J120" i="1"/>
  <c r="J119" i="1"/>
  <c r="J118" i="1"/>
  <c r="J117" i="1"/>
  <c r="J116" i="1"/>
  <c r="J113" i="1"/>
  <c r="K113" i="1" s="1"/>
  <c r="J112" i="1"/>
  <c r="K112" i="1" s="1"/>
  <c r="J111" i="1"/>
  <c r="J110" i="1"/>
  <c r="K110" i="1" s="1"/>
  <c r="J109" i="1"/>
  <c r="J108" i="1"/>
  <c r="J107" i="1"/>
  <c r="J106" i="1"/>
  <c r="J105" i="1"/>
  <c r="K105" i="1" s="1"/>
  <c r="J104" i="1"/>
  <c r="K104" i="1" s="1"/>
  <c r="J103" i="1"/>
  <c r="J102" i="1"/>
  <c r="J101" i="1"/>
  <c r="J100" i="1"/>
  <c r="J99" i="1"/>
  <c r="J98" i="1"/>
  <c r="J97" i="1"/>
  <c r="K97" i="1" s="1"/>
  <c r="J96" i="1"/>
  <c r="K96" i="1" s="1"/>
  <c r="J95" i="1"/>
  <c r="J94" i="1"/>
  <c r="J93" i="1"/>
  <c r="J91" i="1"/>
  <c r="J90" i="1"/>
  <c r="J89" i="1"/>
  <c r="K89" i="1" s="1"/>
  <c r="J88" i="1"/>
  <c r="J86" i="1"/>
  <c r="J85" i="1"/>
  <c r="J84" i="1"/>
  <c r="K84" i="1" s="1"/>
  <c r="J83" i="1"/>
  <c r="J82" i="1"/>
  <c r="J81" i="1"/>
  <c r="K81" i="1" s="1"/>
  <c r="J80" i="1"/>
  <c r="J79" i="1"/>
  <c r="K79" i="1" s="1"/>
  <c r="J78" i="1"/>
  <c r="J77" i="1"/>
  <c r="J75" i="1"/>
  <c r="J74" i="1"/>
  <c r="J73" i="1"/>
  <c r="J72" i="1"/>
  <c r="J71" i="1"/>
  <c r="K71" i="1" s="1"/>
  <c r="J70" i="1"/>
  <c r="J69" i="1"/>
  <c r="J68" i="1"/>
  <c r="J66" i="1"/>
  <c r="J65" i="1"/>
  <c r="J64" i="1"/>
  <c r="J61" i="1"/>
  <c r="J60" i="1"/>
  <c r="K60" i="1" s="1"/>
  <c r="J59" i="1"/>
  <c r="K59" i="1" s="1"/>
  <c r="J58" i="1"/>
  <c r="J57" i="1"/>
  <c r="J56" i="1"/>
  <c r="K56" i="1" s="1"/>
  <c r="J55" i="1"/>
  <c r="K55" i="1" s="1"/>
  <c r="J54" i="1"/>
  <c r="J53" i="1"/>
  <c r="J51" i="1"/>
  <c r="K51" i="1" s="1"/>
  <c r="J50" i="1"/>
  <c r="K50" i="1" s="1"/>
  <c r="J49" i="1"/>
  <c r="K49" i="1" s="1"/>
  <c r="J48" i="1"/>
  <c r="J46" i="1"/>
  <c r="J45" i="1"/>
  <c r="J43" i="1"/>
  <c r="K43" i="1" s="1"/>
  <c r="J42" i="1"/>
  <c r="K42" i="1" s="1"/>
  <c r="J41" i="1"/>
  <c r="J39" i="1"/>
  <c r="J38" i="1"/>
  <c r="J37" i="1"/>
  <c r="J36" i="1"/>
  <c r="K36" i="1" s="1"/>
  <c r="J35" i="1"/>
  <c r="K35" i="1" s="1"/>
  <c r="J34" i="1"/>
  <c r="K34" i="1" s="1"/>
  <c r="J32" i="1"/>
  <c r="J31" i="1"/>
  <c r="J30" i="1"/>
  <c r="J28" i="1"/>
  <c r="K28" i="1" s="1"/>
  <c r="J27" i="1"/>
  <c r="J26" i="1"/>
  <c r="J25" i="1"/>
  <c r="J24" i="1"/>
  <c r="K24" i="1" s="1"/>
  <c r="J23" i="1"/>
  <c r="K23" i="1" s="1"/>
  <c r="J21" i="1"/>
  <c r="J20" i="1"/>
  <c r="J19" i="1"/>
  <c r="K19" i="1" s="1"/>
  <c r="J18" i="1"/>
  <c r="J15" i="1"/>
  <c r="J14" i="1"/>
  <c r="J13" i="1"/>
  <c r="J12" i="1"/>
  <c r="J11" i="1"/>
  <c r="J10" i="1"/>
  <c r="J9" i="1"/>
  <c r="K9" i="1" s="1"/>
  <c r="J8" i="1"/>
  <c r="J7" i="1"/>
  <c r="K7" i="1" s="1"/>
  <c r="K41" i="1" l="1"/>
  <c r="K170" i="1"/>
  <c r="K207" i="1"/>
  <c r="L125" i="1"/>
  <c r="L52" i="1"/>
  <c r="L92" i="1"/>
  <c r="K83" i="1"/>
  <c r="K156" i="1"/>
  <c r="L212" i="1"/>
  <c r="K120" i="1"/>
  <c r="K211" i="1"/>
  <c r="L149" i="1"/>
  <c r="L145" i="1" s="1"/>
  <c r="L115" i="1"/>
  <c r="L114" i="1" s="1"/>
  <c r="K65" i="1"/>
  <c r="L67" i="1"/>
  <c r="L62" i="1" s="1"/>
  <c r="K137" i="1"/>
  <c r="K191" i="1"/>
  <c r="K46" i="1"/>
  <c r="K216" i="1"/>
  <c r="L197" i="1"/>
  <c r="L179" i="1"/>
  <c r="L135" i="1"/>
  <c r="L87" i="1"/>
  <c r="L161" i="1"/>
  <c r="K144" i="1"/>
  <c r="L29" i="1"/>
  <c r="K182" i="1"/>
  <c r="L187" i="1"/>
  <c r="K221" i="1"/>
  <c r="K91" i="1"/>
  <c r="K178" i="1"/>
  <c r="L202" i="1"/>
  <c r="L196" i="1" s="1"/>
  <c r="L63" i="1"/>
  <c r="L44" i="1"/>
  <c r="L226" i="1"/>
  <c r="K222" i="1"/>
  <c r="K213" i="1"/>
  <c r="K214" i="1"/>
  <c r="K215" i="1"/>
  <c r="K217" i="1"/>
  <c r="K218" i="1"/>
  <c r="K204" i="1"/>
  <c r="K205" i="1"/>
  <c r="K206" i="1"/>
  <c r="K199" i="1"/>
  <c r="K201" i="1"/>
  <c r="K200" i="1"/>
  <c r="K190" i="1"/>
  <c r="K192" i="1"/>
  <c r="K181" i="1"/>
  <c r="K162" i="1"/>
  <c r="K163" i="1"/>
  <c r="K164" i="1"/>
  <c r="K166" i="1"/>
  <c r="K169" i="1"/>
  <c r="K172" i="1"/>
  <c r="K159" i="1"/>
  <c r="K151" i="1"/>
  <c r="K157" i="1"/>
  <c r="K160" i="1"/>
  <c r="K148" i="1"/>
  <c r="K141" i="1"/>
  <c r="K138" i="1"/>
  <c r="K139" i="1"/>
  <c r="K127" i="1"/>
  <c r="K130" i="1"/>
  <c r="K133" i="1"/>
  <c r="K118" i="1"/>
  <c r="K117" i="1"/>
  <c r="K119" i="1"/>
  <c r="K124" i="1"/>
  <c r="K94" i="1"/>
  <c r="K111" i="1"/>
  <c r="K95" i="1"/>
  <c r="K103" i="1"/>
  <c r="K90" i="1"/>
  <c r="L76" i="1"/>
  <c r="K77" i="1"/>
  <c r="K78" i="1"/>
  <c r="K82" i="1"/>
  <c r="K69" i="1"/>
  <c r="K70" i="1"/>
  <c r="K73" i="1"/>
  <c r="K74" i="1"/>
  <c r="K75" i="1"/>
  <c r="K66" i="1"/>
  <c r="K61" i="1"/>
  <c r="K54" i="1"/>
  <c r="K37" i="1"/>
  <c r="K32" i="1"/>
  <c r="L22" i="1"/>
  <c r="L16" i="1" s="1"/>
  <c r="K31" i="1"/>
  <c r="K25" i="1"/>
  <c r="K27" i="1"/>
  <c r="K26" i="1"/>
  <c r="K21" i="1"/>
  <c r="K20" i="1"/>
  <c r="K15" i="1"/>
  <c r="K14" i="1"/>
  <c r="K10" i="1"/>
  <c r="L6" i="1"/>
  <c r="J234" i="1"/>
  <c r="K11" i="1"/>
  <c r="K13" i="1"/>
  <c r="K8" i="1"/>
  <c r="J232" i="1"/>
  <c r="K12" i="1"/>
  <c r="K18" i="1"/>
  <c r="K30" i="1"/>
  <c r="K38" i="1"/>
  <c r="K39" i="1"/>
  <c r="K45" i="1"/>
  <c r="K48" i="1"/>
  <c r="K57" i="1"/>
  <c r="K58" i="1"/>
  <c r="K53" i="1"/>
  <c r="K64" i="1"/>
  <c r="K72" i="1"/>
  <c r="K68" i="1"/>
  <c r="K86" i="1"/>
  <c r="K85" i="1"/>
  <c r="K80" i="1"/>
  <c r="K88" i="1"/>
  <c r="K107" i="1"/>
  <c r="K106" i="1"/>
  <c r="K108" i="1"/>
  <c r="K109" i="1"/>
  <c r="K99" i="1"/>
  <c r="K100" i="1"/>
  <c r="K98" i="1"/>
  <c r="K101" i="1"/>
  <c r="K102" i="1"/>
  <c r="K93" i="1"/>
  <c r="K122" i="1"/>
  <c r="K121" i="1"/>
  <c r="K123" i="1"/>
  <c r="K116" i="1"/>
  <c r="K134" i="1"/>
  <c r="K126" i="1"/>
  <c r="K140" i="1"/>
  <c r="K143" i="1"/>
  <c r="K136" i="1"/>
  <c r="K147" i="1"/>
  <c r="K153" i="1"/>
  <c r="K155" i="1"/>
  <c r="K150" i="1"/>
  <c r="K168" i="1"/>
  <c r="K171" i="1"/>
  <c r="K175" i="1"/>
  <c r="K176" i="1"/>
  <c r="K177" i="1"/>
  <c r="K173" i="1"/>
  <c r="K174" i="1"/>
  <c r="K183" i="1"/>
  <c r="K184" i="1"/>
  <c r="K180" i="1"/>
  <c r="K188" i="1"/>
  <c r="K195" i="1"/>
  <c r="K198" i="1"/>
  <c r="K208" i="1"/>
  <c r="K209" i="1"/>
  <c r="K203" i="1"/>
  <c r="K230" i="1"/>
  <c r="K228" i="1"/>
  <c r="K220" i="1"/>
  <c r="K225" i="1"/>
  <c r="L232" i="1" l="1"/>
  <c r="J235" i="1" s="1"/>
  <c r="J236" i="1" s="1"/>
  <c r="K232" i="1"/>
</calcChain>
</file>

<file path=xl/sharedStrings.xml><?xml version="1.0" encoding="utf-8"?>
<sst xmlns="http://schemas.openxmlformats.org/spreadsheetml/2006/main" count="860" uniqueCount="566">
  <si>
    <t>B.D.I.</t>
  </si>
  <si>
    <t>Planilha Orçamentária Sintética Com Valor do Material e da Mão de Obra</t>
  </si>
  <si>
    <t>Item</t>
  </si>
  <si>
    <t>Descrição</t>
  </si>
  <si>
    <t>Und</t>
  </si>
  <si>
    <t>Quant.</t>
  </si>
  <si>
    <t>Valor Unit</t>
  </si>
  <si>
    <t>Valor Unit com BDI</t>
  </si>
  <si>
    <t>Total</t>
  </si>
  <si>
    <t>M. O.</t>
  </si>
  <si>
    <t>MAT.</t>
  </si>
  <si>
    <t xml:space="preserve"> 1 </t>
  </si>
  <si>
    <t>SERVIÇOS PRELIMINARES</t>
  </si>
  <si>
    <t xml:space="preserve"> 1.1 </t>
  </si>
  <si>
    <t>ADMINISTRAÇÃO LOCAL DA OBRA - REFORMA CRO</t>
  </si>
  <si>
    <t>UN</t>
  </si>
  <si>
    <t>1,00</t>
  </si>
  <si>
    <t xml:space="preserve"> 1.2 </t>
  </si>
  <si>
    <t>PLACA DE RESPONSABILIDADE TECNICA EM OBRAS - 1,20 x 1,0m</t>
  </si>
  <si>
    <t>m²</t>
  </si>
  <si>
    <t>1,20</t>
  </si>
  <si>
    <t xml:space="preserve"> 1.3 </t>
  </si>
  <si>
    <t>RETIRADA DE ENTULHO DE OBRA COM CACAMBA DE ACO TIPO CONTAINER COM 5M3 DE CAPACIDADE,INCLUSIVE CARREGAMENTO,TRANSPORTE EDESCARREGAMENTO.CUSTO POR UNIDADE DE CACAMBA E INCLUI A TAXA PARA DESCARGA EM LOCAIS AUTORIZADOS</t>
  </si>
  <si>
    <t>36,00</t>
  </si>
  <si>
    <t xml:space="preserve"> 1.4 </t>
  </si>
  <si>
    <t>LOCACAO DE CONTAINER 2,30 X 4,30 M, ALT. 2,50 M, PARA SANITARIO, COM 3 BACIAS, 4 CHUVEIROS, 1 LAVATORIO E 1 MICTORIO (NAO INCLUI MOBILIZACAO/DESMOBILIZACAO)</t>
  </si>
  <si>
    <t>MES</t>
  </si>
  <si>
    <t>8,00</t>
  </si>
  <si>
    <t xml:space="preserve"> 1.5 </t>
  </si>
  <si>
    <t>LOCACAO DE CONTAINER 2,30 X 6,00 M, ALT. 2,50 M, PARA ESCRITORIO, SEM DIVISORIAS INTERNAS E SEM SANITARIO (NAO INCLUI MOBILIZACAO/DESMOBILIZACAO)</t>
  </si>
  <si>
    <t xml:space="preserve"> 1.6 </t>
  </si>
  <si>
    <t>MOBILIZAÇÃO E DESMOBILIZAÇÃO DE CONTEINER LOCADO PARA BARRACÃO DE OBRA</t>
  </si>
  <si>
    <t>und</t>
  </si>
  <si>
    <t>2,00</t>
  </si>
  <si>
    <t xml:space="preserve"> 1.7 </t>
  </si>
  <si>
    <t>LOCACAO DE ANDAIME METALICO TIPO FACHADEIRO, PECAS COM APROXIMADAMENTE 1,20 M DE LARGURA E 2,0 M DE ALTURA, INCLUINDO DIAGONAIS EM X, BARRAS DE LIGACAO, SAPATAS E DEMAIS ITENS NECESSARIOS A MONTAGEM (NAO INCLUI INSTALACAO)</t>
  </si>
  <si>
    <t>M2XMES</t>
  </si>
  <si>
    <t>2.497,32</t>
  </si>
  <si>
    <t xml:space="preserve"> 1.8 </t>
  </si>
  <si>
    <t>MONTAGEM E DESMONTAGEM DE ANDAIME MODULAR FACHADEIRO, COM PISO METÁLICO, PARA EDIFICAÇÕES COM MÚLTIPLOS PAVIMENTOS (EXCLUSIVE ANDAIME E LIMPEZA). AF_11/2017</t>
  </si>
  <si>
    <t>1.248,66</t>
  </si>
  <si>
    <t xml:space="preserve"> 1.9 </t>
  </si>
  <si>
    <t>COLOCAÇÃO DE TELA EM ANDAIME FACHADEIRO. AF_11/2017</t>
  </si>
  <si>
    <t xml:space="preserve"> 2 </t>
  </si>
  <si>
    <t>DEMOLIÇÕES</t>
  </si>
  <si>
    <t xml:space="preserve"> 2.1 </t>
  </si>
  <si>
    <t>VEDAÇÕES</t>
  </si>
  <si>
    <t xml:space="preserve"> 2.1.1 </t>
  </si>
  <si>
    <t>REMOÇÃO DE CHAPAS E PERFIS DE DRYWALL, DE FORMA MANUAL, SEM REAPROVEITAMENTO. AF_12/2017</t>
  </si>
  <si>
    <t>49,104</t>
  </si>
  <si>
    <t xml:space="preserve"> 2.1.2 </t>
  </si>
  <si>
    <t>DEMOLIÇÃO DE ALVENARIA PARA QUALQUER TIPO DE BLOCO, DE FORMA MECANIZADA, SEM REAPROVEITAMENTO. AF_12/2017</t>
  </si>
  <si>
    <t>m³</t>
  </si>
  <si>
    <t>30,55</t>
  </si>
  <si>
    <t xml:space="preserve"> 2.1.3 </t>
  </si>
  <si>
    <t>ADAPATADO ORSE (11390) - DEMOLIÇÃO/RETIRADA DE DIVISÓRIAS TIPO NAVAL</t>
  </si>
  <si>
    <t>195,34</t>
  </si>
  <si>
    <t xml:space="preserve"> 2.1.4 </t>
  </si>
  <si>
    <t>DEMOLIÇÃO DE PILARES E VIGAS EM CONCRETO ARMADO, DE FORMA MECANIZADA COM MARTELETE, SEM REAPROVEITAMENTO. AF_12/2017 - demolição guarita</t>
  </si>
  <si>
    <t>2,40</t>
  </si>
  <si>
    <t xml:space="preserve"> 2.2 </t>
  </si>
  <si>
    <t>ESQUADRIAS</t>
  </si>
  <si>
    <t xml:space="preserve"> 2.2.1 </t>
  </si>
  <si>
    <t>REMOÇÃO DE JANELAS, DE FORMA MANUAL, SEM REAPROVEITAMENTO. AF_12/2017</t>
  </si>
  <si>
    <t>1,82</t>
  </si>
  <si>
    <t xml:space="preserve"> 2.2.2 </t>
  </si>
  <si>
    <t>ADAPTADO ORSE (12344) - REMOÇÃO E REASSENTAMENTO DE ESQUADRIA METÁLICA QUE SERÁ RECUADA 40CM – CONFORME PROJETO ARQUITETÔNICO E MEMORIAL DESCRITIVO - INCLUSIVE O VIDRO VER. 01 - 03/2022</t>
  </si>
  <si>
    <t>21,78</t>
  </si>
  <si>
    <t xml:space="preserve"> 2.2.3 </t>
  </si>
  <si>
    <t>ADAPTADO ORSE (12344) - REMOÇÃO E REASSENTAMENTO DE ESQUADRIAS METÁLICAS PARA COLOCAÇÃO DE PEITORIL EM GRANITO PRETO – CONFORME PROJETO ARQUITETÔNICO E MEMORIAL DESCRITIVO - INCLUSIVE O VIDRO VER. 01 - 03/2022</t>
  </si>
  <si>
    <t>240,99</t>
  </si>
  <si>
    <t xml:space="preserve"> 2.2.4 </t>
  </si>
  <si>
    <t>REMOÇÃO DE PINTURA EM ESQUADRIAS E PEÇAS DE SERRALHERIA - REMOVEDOR - esquadrias metálicas existentes</t>
  </si>
  <si>
    <t>116,41</t>
  </si>
  <si>
    <t xml:space="preserve"> 2.2.5 </t>
  </si>
  <si>
    <t>REMOÇÃO DE PINTURA EM ESQUADRIAS E FORROS DE MADEIRA - LIXA - portas e esquadrias de madeiras existentes</t>
  </si>
  <si>
    <t>93,92</t>
  </si>
  <si>
    <t xml:space="preserve"> 2.2.6 </t>
  </si>
  <si>
    <t>RETIRADA DE GUARDA-CORPO OU GRADIL EM GERAL</t>
  </si>
  <si>
    <t>41,24</t>
  </si>
  <si>
    <t xml:space="preserve"> 2.2.7 </t>
  </si>
  <si>
    <t>PLATAFORMA ELEVATÓRIA</t>
  </si>
  <si>
    <t xml:space="preserve"> 2.2.7.1 </t>
  </si>
  <si>
    <t>ADAPTADO ORSE (4521) - REMOÇÃO DE FERRUGEM EM ESQUADRIAS OU ESTRUTURAS METÁLICAS COM ESCOVA DE AÇO</t>
  </si>
  <si>
    <t>46,09</t>
  </si>
  <si>
    <t xml:space="preserve"> 2.2.7.2 </t>
  </si>
  <si>
    <t>REMOÇÃO DE PINTURA EM ESTRUTURAS METÁLICAS - JATEAMENTO</t>
  </si>
  <si>
    <t xml:space="preserve"> 2.2.7.3 </t>
  </si>
  <si>
    <t>RETIRADA DE FECHAMENTO METÁLICO PARA SUSBTITUIÇÃO POR VIDRO - LOCAL: PLATAFORMA ELEVATÓRIA CONFORME INDICAÇÃO EM PROJETO</t>
  </si>
  <si>
    <t>12,87</t>
  </si>
  <si>
    <t xml:space="preserve"> 2.3 </t>
  </si>
  <si>
    <t>REVESTIMENTO</t>
  </si>
  <si>
    <t xml:space="preserve"> 2.3.1 </t>
  </si>
  <si>
    <t>REMOÇÃO DE FORROS DE DRYWALL, PVC E FIBROMINERAL, DE FORMA MANUAL, SEM REAPROVEITAMENTO. AF_12/2017</t>
  </si>
  <si>
    <t>650,62</t>
  </si>
  <si>
    <t xml:space="preserve"> 2.3.2 </t>
  </si>
  <si>
    <t>REMOÇÃO DE PINTURA EM ALVENARIA E CONCRETO - LIXA - INTERNO E EXTERNO</t>
  </si>
  <si>
    <t>3.072,96</t>
  </si>
  <si>
    <t xml:space="preserve"> 2.3.3 </t>
  </si>
  <si>
    <t>RETIRADA DE REVESTIMENTO EM PECAS CERAMICAS - PAREDES - BWCs (LOCAIS COM REMCOMPOSIÇÃO DO REVESTIMENTO)</t>
  </si>
  <si>
    <t>20,00</t>
  </si>
  <si>
    <t xml:space="preserve"> 2.3.4 </t>
  </si>
  <si>
    <t>ADAPTADO SETOP (ED-48501) - DEMOLIÇÃO DE REBOCO, COM ESPESSURA DE ATÉ 55MM, INCLUSIVE AFASTAMENTO E EMPILHAMENTO - LOCAIS COM PREVISÃO EM PROJETO DE APLICAÇÃO DE ARGAMASSA IMPERMEABILIZANTE - MURO EXTERNO, EMBAIXO DO PEITORIL DAS JANELAS E ALVENARIA EM CONTATO COM O SOLO NO PAVTO TÉRREO</t>
  </si>
  <si>
    <t>199,00</t>
  </si>
  <si>
    <t xml:space="preserve"> 2.3.5 </t>
  </si>
  <si>
    <t>RETIRADA/DEMOLICAO DE PISO CERAMICO COM REMOCAO ENSACADA</t>
  </si>
  <si>
    <t xml:space="preserve"> 2.3.6 </t>
  </si>
  <si>
    <t>REPAROS EM TRINCAS E RACHADURAS - PARA CORREEÇÃO DE FISSURAS E TRINCAS NAS ALVENARIAS INTERNAS E EXTERNAS</t>
  </si>
  <si>
    <t>M</t>
  </si>
  <si>
    <t>125,00</t>
  </si>
  <si>
    <t xml:space="preserve"> 2.4 </t>
  </si>
  <si>
    <t>INSTALAÇÕES</t>
  </si>
  <si>
    <t xml:space="preserve"> 2.4.1 </t>
  </si>
  <si>
    <t>REMOÇÃO DE LUMINÁRIAS, DE FORMA MANUAL, SEM REAPROVEITAMENTO. AF_12/2017</t>
  </si>
  <si>
    <t>150,00</t>
  </si>
  <si>
    <t xml:space="preserve"> 2.4.2 </t>
  </si>
  <si>
    <t>REMOÇÃO DE CABOS ELÉTRICOS, DE FORMA MANUAL, SEM REAPROVEITAMENTO. AF_12/2017</t>
  </si>
  <si>
    <t>50,00</t>
  </si>
  <si>
    <t xml:space="preserve"> 2.4.3 </t>
  </si>
  <si>
    <t>REMOÇÃO DE INTERRUPTORES/TOMADAS ELÉTRICAS, DE FORMA MANUAL, SEM REAPROVEITAMENTO. AF_12/2017</t>
  </si>
  <si>
    <t xml:space="preserve"> 2.5 </t>
  </si>
  <si>
    <t>ÁREA EXTERNA</t>
  </si>
  <si>
    <t xml:space="preserve"> 2.5.1 </t>
  </si>
  <si>
    <t>77,58</t>
  </si>
  <si>
    <t xml:space="preserve"> 2.5.2 </t>
  </si>
  <si>
    <t>RETIRADA PORTOES DE ENTRADA</t>
  </si>
  <si>
    <t>6,50</t>
  </si>
  <si>
    <t xml:space="preserve"> 3 </t>
  </si>
  <si>
    <t xml:space="preserve"> 3.1 </t>
  </si>
  <si>
    <t>PAREDE COM SISTEMA EM CHAPAS DE GESSO PARA DRYWALL, USO INTERNO, COM DUAS FACES DUPLAS E ESTRUTURA METÁLICA COM GUIAS SIMPLES PARA PAREDES COM ÁREA LÍQUIDA MAIOR OU IGUAL A 6 M2, COM VÃOS. AF_07/2023_PS</t>
  </si>
  <si>
    <t>157,641</t>
  </si>
  <si>
    <t xml:space="preserve"> 3.2 </t>
  </si>
  <si>
    <t>ADPATADO SINAPI (96372) - FORNECIMENTO E INSTALAÇÃO DE ISOLAMENTO COM LÃ DE ROCHA EM PAREDES DRYWALL.</t>
  </si>
  <si>
    <t xml:space="preserve"> 3.3 </t>
  </si>
  <si>
    <t>ALVENARIA DE VEDAÇÃO (FLOREIRAS) DE BLOCOS CERÂMICOS FURADOS NA HORIZONTAL DE 9X14X19 CM (ESPESSURA 9 CM) E ARGAMASSA DE ASSENTAMENTO COM PREPARO EM BETONEIRA. AF_12/2021</t>
  </si>
  <si>
    <t>7,40</t>
  </si>
  <si>
    <t xml:space="preserve"> 3.4 </t>
  </si>
  <si>
    <t>DIVISÓRIA REMOVÍVEL (277,2 X 210CM) EM CHAPA PERFURADA 2MM (OU SIMILAR) COM PORTÃO EM CHAPA PERFURADA (80 X 210CM) – FIXADA COM PARAFUSO E BUCHA NO PISO E NA ALVENARIA - INCLUSIVE PINTURA COM TINTA ESMALTE SINTÉTICO COM EFEITO PROTETOR DE SUPERFÍCIE METÁLICA PARA ÁREA EXTERNA - CONFORME MEMORIAL DESCRITIVO E PROJETO ARQUITETÔNICO – FORNECIMENTO E INSTALAÇÃO</t>
  </si>
  <si>
    <t xml:space="preserve"> 4 </t>
  </si>
  <si>
    <t>REPARO E CORREÇÃO - RESERVATÓRIO</t>
  </si>
  <si>
    <t xml:space="preserve"> 4.1 </t>
  </si>
  <si>
    <t>ADAPATADO ORSE (7218) - REMOÇÃO DE IMPERMEABILIZAÇÃO COM MANTA ASFÁLTICA</t>
  </si>
  <si>
    <t>11,82</t>
  </si>
  <si>
    <t xml:space="preserve"> 4.2 </t>
  </si>
  <si>
    <t>IMPERMEABILIZAÇÃO A BASE DE EMULSÃO ASFÁLTICA MODIFICADA COM ELASTÔMEROS - ESTRUTURADA COM TECIDO DE POLIÉSTER - 2 CAMADAS DE ESTRUTURANTE</t>
  </si>
  <si>
    <t xml:space="preserve"> 4.3 </t>
  </si>
  <si>
    <t>TRATAMENTO DE RALO OU PONTO EMERGENTE COM ARGAMASSA POLIMÉRICA / MEMBRANA ACRÍLICA REFORÇADO COM VÉU DE POLIÉSTER (MAV). AF_06/2018</t>
  </si>
  <si>
    <t xml:space="preserve"> 4.4 </t>
  </si>
  <si>
    <t>FÔRMAS PARA REPARO ESTRUTURAL, INCLUSIVE ESCORAMENTO. R_05/2021</t>
  </si>
  <si>
    <t>M²</t>
  </si>
  <si>
    <t>11,16</t>
  </si>
  <si>
    <t xml:space="preserve"> 4.5 </t>
  </si>
  <si>
    <t>RECUPERAÇÃO CONCRETO, C/REFORÇO E RECONSTITUIÇÃO “GROUNT”, ESP.=60MM</t>
  </si>
  <si>
    <t xml:space="preserve"> 4.6 </t>
  </si>
  <si>
    <t>ARGAMASSA CIM./AREIA 1:5 COM ADITIV0 IMPERMEABILIZANTE - PARA AS PAREDES INTERNAS DA ÁREA TÉCNICA</t>
  </si>
  <si>
    <t>30,98</t>
  </si>
  <si>
    <t xml:space="preserve"> 4.7 </t>
  </si>
  <si>
    <t>FURO EM ALVENARIA PARA DIÂMETROS MAIORES QUE 75 MM. AF_05/2015</t>
  </si>
  <si>
    <t xml:space="preserve"> 4.8 </t>
  </si>
  <si>
    <t>(COMPOSIÇÃO REPRESENTATIVA) DO SERVIÇO DE INSTALAÇÃO DE TUBOS DE PVC, SÉRIE R, ÁGUA PLUVIAL, DN 100 MM (INSTALADO EM RAMAL DE ENCAMINHAMENTO, OU CONDUTORES VERTICAIS), INCLUSIVE CONEXÕES, CORTES E FIXAÇÕES, PARA PRÉDIOS. AF_10/2015</t>
  </si>
  <si>
    <t>5,50</t>
  </si>
  <si>
    <t xml:space="preserve"> 4.9 </t>
  </si>
  <si>
    <t>GRELHA DE FERRO FUNDIDO SIMPLES COM REQUADRO, 150 X 1000 MM, ASSENTADA COM ARGAMASSA 1 : 3 CIMENTO: AREIA - FORNECIMENTO E INSTALAÇÃO. AF_08/2021</t>
  </si>
  <si>
    <t>2,89</t>
  </si>
  <si>
    <t xml:space="preserve"> 5 </t>
  </si>
  <si>
    <t xml:space="preserve"> 5.1 </t>
  </si>
  <si>
    <t>PISO</t>
  </si>
  <si>
    <t xml:space="preserve"> 5.1.1 </t>
  </si>
  <si>
    <t>REGULARIZACAO DE PISO ARGAMASSA 1:3-CIMENTO/AREIA</t>
  </si>
  <si>
    <t xml:space="preserve"> 5.1.2 </t>
  </si>
  <si>
    <t>PORCELANATO ESMALTADO BORDA RETA BROADWAY CEMENT - 1080x1080 - INCLUSO FORNECIMENTO E INSTALAÇÃO</t>
  </si>
  <si>
    <t xml:space="preserve"> 5.1.3 </t>
  </si>
  <si>
    <t>RECOMPOSIÇÃO DE PISO – ÁREAS MOLHADAS (LOCAIS COM DERIVAÇÃO DE PONTOS HIDROSSANITÁRIOS) - (COMPOSIÇÃO REPRESENTATIVA) DO SERVIÇO DE REVESTIMENTO CERÂMICO PARA PISO -SIMILAR AO EXISTENTE, PARA EDIFICAÇÃO HABITACIONAL MULTIFAMILIAR (PRÉDIO). AF_11/2014</t>
  </si>
  <si>
    <t>10,00</t>
  </si>
  <si>
    <t xml:space="preserve"> 5.2 </t>
  </si>
  <si>
    <t>REVESTIMENTO INTERNO</t>
  </si>
  <si>
    <t xml:space="preserve"> 5.2.1 </t>
  </si>
  <si>
    <t>ARGAMASSA CIM./AREIA 1:5 COM ADITIV0 IMPERMEABILIZANTE - EM BAIXO DOS PEITORIS DAS JANELAS E PAREDE EM CONTATO COM O ARRIMO INIDICADA NO PROJETO ARQUITETÔNICO</t>
  </si>
  <si>
    <t>121,60</t>
  </si>
  <si>
    <t xml:space="preserve"> 5.2.2 </t>
  </si>
  <si>
    <t>REPARO DE PAREDES E FORRO COM MASSA ACRILICA - NIVELAMENTO</t>
  </si>
  <si>
    <t>1.824,31</t>
  </si>
  <si>
    <t xml:space="preserve"> 5.2.3 </t>
  </si>
  <si>
    <t>FUNDO SELADOR ACRÍLICO, APLICAÇÃO MANUAL EM PAREDE, UMA DEMÃO. AF_04/2023</t>
  </si>
  <si>
    <t xml:space="preserve"> 5.2.4 </t>
  </si>
  <si>
    <t>PINTURA LÁTEX ACRÍLICA PREMIUM, APLICAÇÃO MANUAL EM PAREDES, DUAS DEMÃOS. AF_04/2023</t>
  </si>
  <si>
    <t>482,00</t>
  </si>
  <si>
    <t xml:space="preserve"> 5.2.5 </t>
  </si>
  <si>
    <t>PINTURA ACABAMENTO LISO – INTERNA – ACRÍLICA LAVÁVEL 3 DEMÃOS, REF. CORAL – DECORA EFEITOS ESPECIAIS VELVET – CIMENTO QUEIMADO OU SIMILAR – FORNECIMENTO E APLICAÇÃO.</t>
  </si>
  <si>
    <t>1.342,32</t>
  </si>
  <si>
    <t xml:space="preserve"> 5.2.6 </t>
  </si>
  <si>
    <t>PORCELANATO ESMALTADO BORDA RETA BROADWAY CEMENT - 1080x1080 - INCLUSO FORNECIMENTO E INSTALAÇÃO - I.S.P.C.D</t>
  </si>
  <si>
    <t>34,30</t>
  </si>
  <si>
    <t xml:space="preserve"> 5.2.7 </t>
  </si>
  <si>
    <t>RECOMPOSIÇÃO DE REVESTIMENTO CERÂMICO (PAREDE) – ÁREAS MOLHADAS (LOCAIS COM DERIVAÇÃO DE PONTOS HIDROSSANITÁRIOS) - (COMPOSIÇÃO REPRESENTATIVA) DO SERVIÇO DE REVESTIMENTO CERÂMICO PARA PAREDES INTERNAS, MEIA OU PAREDE INTEIRA, PLACAS TIPO ESMALTADA SIMILAR A EXISTENTE, PARA EDIFICAÇÕES HABITACIONAIS UNIFAMILIAR (CASAS) E EDIFICAÇÕES PÚBLICAS PADRÃO. AF_11/2014</t>
  </si>
  <si>
    <t xml:space="preserve"> 5.2.8 </t>
  </si>
  <si>
    <t>REVESTIMENTO RIPADO DE CONCRETO GUARAÚNA (OU SIMILAR) 1,00X,0,20CM GRAFITO ESPESSURA 1.5CM – ASSENTADO COM ARGAMASSA INDUSTRIALIZADA AC III, EXCLUSIVE REGULARIZAÇÃO DE BASE E EMBOÇO</t>
  </si>
  <si>
    <t>12,28</t>
  </si>
  <si>
    <t xml:space="preserve"> 5.3 </t>
  </si>
  <si>
    <t>REVESTIMENTO EXTERNO</t>
  </si>
  <si>
    <t xml:space="preserve"> 5.3.1 </t>
  </si>
  <si>
    <t>ARGAMASSA CIM./AREIA 1:5 COM ADITIV0 IMPERMEABILIZANTE</t>
  </si>
  <si>
    <t>77,40</t>
  </si>
  <si>
    <t xml:space="preserve"> 5.3.2 </t>
  </si>
  <si>
    <t>REVESTIMENTO CERÂMICO AÇO CORTEN PARA PAREDE, ELIANE (OU SIMILAR) , 60X120CM PORCELANATO ACETINADO ELIANE CORTEN "A" RETIFICADO, OU SIMILAR, APLICADO COM ARGAMASSA INDUSTRIALIZADA AC III, REJUNTADO, EXCLUSIVE REGULARIZAÇÃO DE BASE E EMBOÇO</t>
  </si>
  <si>
    <t>14,12</t>
  </si>
  <si>
    <t xml:space="preserve"> 5.3.3 </t>
  </si>
  <si>
    <t>53,77</t>
  </si>
  <si>
    <t xml:space="preserve"> 5.3.4 </t>
  </si>
  <si>
    <t>FORNECIMENTO E EXECUÇÃO PARA “ABAS” REFERENTES AS MOLDURAS DAS JANELAS EM PERFIL RIPADO DECOR GUARAÚNA (OU SIMILAR) ITAÚBA EM REGUA DE 3MTSX16CM DE LARGURA. (MADEIRA PLÁSTICA OU PVC) FIXADOS EM ESTRUTURA DE METAL PARA PAINEIS DE FACHADA – INCLUSIVE ESTRUTURA E FIXAÇÃO NA ALVENARIA.</t>
  </si>
  <si>
    <t>70,05</t>
  </si>
  <si>
    <t xml:space="preserve"> 5.3.5 </t>
  </si>
  <si>
    <t>FORNECIMENTO E INSTALAÇÃO DE PERFIL RIPADO DECOR GUARAÚNA (OU SIMILAR) ITAÚBA EM REGUA DE 3MTSX16CM DE LARGURA. (MADEIRA PLÁSTICA OU PVC) – FIXADO COM PARAFUSO E COLADO COM PU DE QUALIDADE – CONFORME PROJETO E MEMORIAL DESCRITIVO - PARA "ABAS" EXISTENTES.</t>
  </si>
  <si>
    <t>73,81</t>
  </si>
  <si>
    <t xml:space="preserve"> 5.3.6 </t>
  </si>
  <si>
    <t xml:space="preserve"> 5.3.7 </t>
  </si>
  <si>
    <t xml:space="preserve"> 5.3.8 </t>
  </si>
  <si>
    <t>APLICAÇÃO MANUAL DE PINTURA COM TINTA TEXTURIZADA ACRÍLICA EM PAREDES EXTERNAS DE FACHADA. AF_06/2014</t>
  </si>
  <si>
    <t>1.014,87</t>
  </si>
  <si>
    <t xml:space="preserve"> 5.3.9 </t>
  </si>
  <si>
    <t>PINTURA ACABAMENTO LISO – EXTERNA – ACRÍLICA LAVÁVEL 3 DEMÃOS, REF. CORAL – DECORA EFEITOS ESPECIAIS VELVET – CIMENTO QUEIMADO OU SIMILAR – FORNECIMENTO E APLICAÇÃO.</t>
  </si>
  <si>
    <t>233,78</t>
  </si>
  <si>
    <t xml:space="preserve"> 5.3.10 </t>
  </si>
  <si>
    <t>CONFECÇÃO E INSTALAÇÃO DE ESTRUTURA DE LETRA CAIXA “CONSELHO REGIONAL DE ODONTOLOGIA DO PARANÁ” E BRASÃO EM CAPA GALVANIZADA OU SIMILAR COM DIMENSÕES CONFORME PROJETO INCLUSO TAMBÉM QUADRO EM ACM COM FUNDO BORDO E LETRAS CAIXA GALVANIZADAS COM MEDIDAS CONFORME PROJETO E ESCRITO “CRO” – INCLUSO TRANSPORTE E INSTALAÇÃO.</t>
  </si>
  <si>
    <t xml:space="preserve"> 5.4 </t>
  </si>
  <si>
    <t>FORRO</t>
  </si>
  <si>
    <t xml:space="preserve"> 5.4.1 </t>
  </si>
  <si>
    <t>FUNDO SELADOR ACRÍLICO, APLICAÇÃO MANUAL EM TETO, UMA DEMÃO. AF_04/2023</t>
  </si>
  <si>
    <t>914,16</t>
  </si>
  <si>
    <t xml:space="preserve"> 5.4.2 </t>
  </si>
  <si>
    <t>PINTURA LÁTEX ACRÍLICA PREMIUM, APLICAÇÃO MANUAL EM TETO, DUAS DEMÃOS. AF_04/2023</t>
  </si>
  <si>
    <t>263,54</t>
  </si>
  <si>
    <t xml:space="preserve"> 5.4.3 </t>
  </si>
  <si>
    <t>FORRO EM DRYWALL, PARA AMBIENTES COMERCIAIS, INCLUSIVE ESTRUTURA BIRECIONAL DE FIXAÇÃO. AF_08/2023_PS</t>
  </si>
  <si>
    <t xml:space="preserve"> 5.4.4 </t>
  </si>
  <si>
    <t xml:space="preserve">PINTURA ACABAMENTO LISO – FORRO/LAJE – ACRÍLICA LAVÁVEL 3 DEMÃOS, REF. CORAL – DECORA EFEITOS ESPECIAIS VELVET – CIMENTO QUEIMADO OU SIMILAR – FORNECIMENTO E APLICAÇÃO. </t>
  </si>
  <si>
    <t xml:space="preserve"> 6 </t>
  </si>
  <si>
    <t xml:space="preserve"> 6.1 </t>
  </si>
  <si>
    <t>KIT DE PORTA DE MADEIRA PARA PINTURA, SEMI-OCA (LEVE OU MÉDIA), PADRÃO MÉDIO, 90X210CM, ESPESSURA DE 3,5CM, ITENS INCLUSOS: DOBRADIÇAS, MONTAGEM E INSTALAÇÃO DO BATENTE, FECHADURA COM EXECUÇÃO DO FURO - FORNECIMENTO E INSTALAÇÃO. AF_12/2019</t>
  </si>
  <si>
    <t>3,00</t>
  </si>
  <si>
    <t xml:space="preserve"> 6.2 </t>
  </si>
  <si>
    <t>KIT DE PORTA DE MADEIRA PARA PINTURA, SEMI-OCA (LEVE OU MÉDIA), PADRÃO MÉDIO, 80X210CM, ESPESSURA DE 3,5CM, ITENS INCLUSOS: DOBRADIÇAS, MONTAGEM E INSTALAÇÃO DO BATENTE, FECHADURA COM EXECUÇÃO DO FURO - FORNECIMENTO E INSTALAÇÃO. AF_12/2019</t>
  </si>
  <si>
    <t>4,00</t>
  </si>
  <si>
    <t xml:space="preserve"> 6.3 </t>
  </si>
  <si>
    <t>PORTA COMPLETA LISA EM MADEIRA COM DUAS 2 FOLHAS 70X210CM – INCLUSO TODOS OS ACESSÓRIOS, FECHADURA, FORNECIMENTO E INSTALAÇÃO – EXCLUSIVE PINTURA E PUXADOR.</t>
  </si>
  <si>
    <t xml:space="preserve"> 6.4 </t>
  </si>
  <si>
    <t>PUXADOR TUBULAR TIPO H OU SIMILAR DUPLO INOX ESCOVADO MÍNIMO 30CM</t>
  </si>
  <si>
    <t xml:space="preserve"> 6.5 </t>
  </si>
  <si>
    <t>PINTURA TINTA DE ACABAMENTO (PIGMENTADA) ESMALTE SINTÉTICO ACETINADO EM MADEIRA, 2 DEMÃOS. AF_01/2021 - PORTAS NOVAS</t>
  </si>
  <si>
    <t>40,194</t>
  </si>
  <si>
    <t xml:space="preserve"> 6.6 </t>
  </si>
  <si>
    <t>PINTURA VERNIZ (INCOLOR) POLIURETÂNICO (RESINA ALQUÍDICA MODIFICADA) EM MADEIRA, 1 DEMÃO. AF_01/2021 PORTAS NOVAS</t>
  </si>
  <si>
    <t xml:space="preserve"> 6.7 </t>
  </si>
  <si>
    <t>VERGA MOLDADA IN LOCO EM CONCRETO PARA JANELAS COM MAIS DE 1,5 M DE VÃO. AF_03/2016</t>
  </si>
  <si>
    <t>18,676</t>
  </si>
  <si>
    <t xml:space="preserve"> 6.8 </t>
  </si>
  <si>
    <t>CONTRAVERGA MOLDADA IN LOCO EM CONCRETO PARA VÃOS DE MAIS DE 1,5 M DE COMPRIMENTO. AF_03/2016</t>
  </si>
  <si>
    <t>16,157</t>
  </si>
  <si>
    <t xml:space="preserve"> 6.9 </t>
  </si>
  <si>
    <t>PORTA DE ABRIR COM MOLA HIDRÁULICA, EM VIDRO TEMPERADO, 2 FOLHAS DE 90X210 CM, ESPESSURA DD 10MM, INCLUSIVE ACESSÓRIOS. AF_01/2021</t>
  </si>
  <si>
    <t xml:space="preserve"> 6.10 </t>
  </si>
  <si>
    <t xml:space="preserve"> 6.11 </t>
  </si>
  <si>
    <t>JANELA DE CORRER ALUMINIO (J1 a J4) - DIMENSÕES E ESPECIFICAÇÕES CONFORME PROJETO,  COM PINTURA ELETROSTATICA COR PRETA  E VIDRO 8MM - FORNECIMENTO E INSTALAÇÃO</t>
  </si>
  <si>
    <t>13,75</t>
  </si>
  <si>
    <t xml:space="preserve"> 6.12 </t>
  </si>
  <si>
    <t>BRISE / GRADIL DE PROTEÇÃO DE JANELAS EM ALUMÍNIO FIXADO EM VÃO DE JANELAS, DIMENSÕES E ESPECIFICAÇÃO CONFORME PROJETO – FORNECIMENTO E INSTALAÇÃO.</t>
  </si>
  <si>
    <t>9,12</t>
  </si>
  <si>
    <t xml:space="preserve"> 6.13 </t>
  </si>
  <si>
    <t>SOLEIRA E PEITORIL - GRANITO PRETO - E=2CM</t>
  </si>
  <si>
    <t>20,05</t>
  </si>
  <si>
    <t xml:space="preserve"> 6.14 </t>
  </si>
  <si>
    <t>REVISAO FUNCIONAMENTO DE CAIXILHOS/ESQUADRIAS ALUMINIO</t>
  </si>
  <si>
    <t>25,00</t>
  </si>
  <si>
    <t xml:space="preserve"> 6.15 </t>
  </si>
  <si>
    <t>VEDACAO INTERNA/EXTERNA CAIXILHO ALUMINIO COM FITA SILICONE</t>
  </si>
  <si>
    <t>387,22</t>
  </si>
  <si>
    <t xml:space="preserve"> 6.16 </t>
  </si>
  <si>
    <t>PINTURA COM TINTA ACRÍLICA DE ACABAMENTO APLICADA A ROLO OU PINCEL SOBRE SUPERFÍCIES METÁLICAS (EXCETO PERFIL) EXECUTADO EM OBRA (02 DEMÃOS). AF_01/2020</t>
  </si>
  <si>
    <t xml:space="preserve"> 6.17 </t>
  </si>
  <si>
    <t>PINTURA TINTA DE ACABAMENTO (PIGMENTADA) ESMALTE SINTÉTICO ACETINADO EM MADEIRA, 2 DEMÃOS. AF_01/2021 - PORTAS EXISTENTES COR CONFORME PROJETO ARQUITETÔNICO</t>
  </si>
  <si>
    <t xml:space="preserve"> 6.18 </t>
  </si>
  <si>
    <t>PINTURA VERNIZ (INCOLOR) POLIURETÂNICO (RESINA ALQUÍDICA MODIFICADA) EM MADEIRA, 1 DEMÃO. AF_01/2021 - PORTAS EXISTENTES</t>
  </si>
  <si>
    <t xml:space="preserve"> 6.19 </t>
  </si>
  <si>
    <t>GUARDA-CORPO PANORÂMICO COM PERFIS DE ALUMÍNIO E VIDRO LAMINADO 8 MM, FIXADO COM CHUMBADOR MECÂNICO. AF_04/2019_PS</t>
  </si>
  <si>
    <t xml:space="preserve"> 6.20 </t>
  </si>
  <si>
    <t>DIVISÓRIA FIXA EM VIDRO TEMPERADO 10 MM, SEM ABERTURA. AF_01/2021_PS</t>
  </si>
  <si>
    <t>7,58</t>
  </si>
  <si>
    <t xml:space="preserve"> 6.21 </t>
  </si>
  <si>
    <t>ADAPTADP SINAPI (102235) - DIVISÓRIA FIXA EM VIDRO TEMPERADO 60 MM, SEM ABERTURA. AF_01/2021_PS - PARA DIVISÃO DAS ESTAÇÕES DE TRABALHO - CONFORME PROJETO ARQUITETÔNICO</t>
  </si>
  <si>
    <t>2,57</t>
  </si>
  <si>
    <t xml:space="preserve"> 7 </t>
  </si>
  <si>
    <t>INSTALAÇÕES HIDROSANITÁRIAS</t>
  </si>
  <si>
    <t xml:space="preserve"> 7.1 </t>
  </si>
  <si>
    <t xml:space="preserve"> 7.1.1 </t>
  </si>
  <si>
    <t>REGISTRO DE GAVETA BRUTO, LATÃO, ROSCÁVEL, 3/4", COM ACABAMENTO E CANOPLA CROMADOS - FORNECIMENTO E INSTALAÇÃO. AF_08/2021</t>
  </si>
  <si>
    <t xml:space="preserve"> 7.1.2 </t>
  </si>
  <si>
    <t>PONTO AGUA FRIA PVC P/CAIXA DESCARGA ACOPLADA/VASO SANITARIO</t>
  </si>
  <si>
    <t xml:space="preserve"> 7.1.3 </t>
  </si>
  <si>
    <t>PONTO VASO SANITARIO INCL.MAT.ABASTECIMENTO/ESGOTAMENTO</t>
  </si>
  <si>
    <t xml:space="preserve"> 7.1.4 </t>
  </si>
  <si>
    <t>CONJUNTO DE PONTOS HIDRÁULICOS DE ÁGUA FRIA PARA BANHEIRO (RAMAL/SUB-RAMAL E DISTRIBUIÇÃO) EM PVC, COM TUBOS, CONEXÕES, REGISTROS, CORTES E FIXAÇÕES EM PRÉDIO COM TUBULAÇÕES EMBUTIDAS COM RASGO. AF_05/2023</t>
  </si>
  <si>
    <t xml:space="preserve"> 7.1.5 </t>
  </si>
  <si>
    <t>CONJUNTO DE PONTOS HIDRÁULICOS DE ÁGUA FRIA PARA COZINHA (RAMAL/SUB-RAMAL E DISTRIBUIÇÃO) EM PVC, COM TUBOS, CONEXÕES, REGISTROS, CORTES E FIXAÇÕES EM PRÉDIO COM TUBULAÇÕES EMBUTIDAS COM RASGO. AF_05/2023</t>
  </si>
  <si>
    <t xml:space="preserve"> 7.1.6 </t>
  </si>
  <si>
    <t>CONJUNTO DE PONTOS HIDRÁULICOS DE ÁGUA FRIA PARA ÁREA DE SERVIÇO (RAMAL/SUB-RAMAL E DISTRIBUIÇÃO) EM PVC, COM TUBOS, CONEXÕES, REGISTROS, CORTES E FIXAÇÕES EM PRÉDIO COM TUBULAÇÕES EMBUTIDAS COM RASGO. AF_05/2023</t>
  </si>
  <si>
    <t xml:space="preserve"> 7.1.7 </t>
  </si>
  <si>
    <t>CONJUNTO DE PONTOS DE COLETA DE ESGOTO PARA COZINHA (RAMAL DE ESGOTO SANITÁRIO), EM PVC SÉRIE NORMAL, COM  TUBOS, CONEXÕES, CORTES E FIXAÇÕES EM PRÉDIO. AF_05/2023</t>
  </si>
  <si>
    <t xml:space="preserve"> 7.1.8 </t>
  </si>
  <si>
    <t>CONJUNTO DE PONTOS DE COLETA DE ESGOTO PARA BANHEIRO (RAMAL DE ESGOTO SANITÁRIO), EM PVC SÉRIE NORMAL, COM  TUBOS, CONEXÕES, RALOS, CAIXAS SIFONADAS, CORTES E FIXAÇÕES EM PRÉDIO COM PRUMADA DE DESCIDA DE ESGOTO DENTRO DO BANHEIRO. AF_05/2023</t>
  </si>
  <si>
    <t xml:space="preserve"> 7.1.9 </t>
  </si>
  <si>
    <t>CONJUNTO DE PONTOS DE COLETA DE ESGOTO PARA ÁREA DE SERVIÇO (RAMAL DE ESGOTO SANITÁRIO), EM PVC SÉRIE NORMAL, COM  TUBOS, CONEXÕES, RALOS, CAIXAS SIFONADAS, CORTES E FIXAÇÕES EM PRÉDIO. AF_05/2023</t>
  </si>
  <si>
    <t xml:space="preserve"> 7.2 </t>
  </si>
  <si>
    <t>ACESSÓRIOS E METAIS SANITÁRIOS</t>
  </si>
  <si>
    <t xml:space="preserve"> 7.2.1 </t>
  </si>
  <si>
    <t>BARRA DE APOIO PARA BANHEIRO ALUMINIO POLIDO 40cm +PARAFUSO</t>
  </si>
  <si>
    <t xml:space="preserve"> 7.2.2 </t>
  </si>
  <si>
    <t>BARRA DE APOIO RETA, EM ALUMINIO, COMPRIMENTO 70 CM,  FIXADA NA PAREDE - FORNECIMENTO E INSTALAÇÃO. AF_01/2020</t>
  </si>
  <si>
    <t xml:space="preserve"> 7.2.3 </t>
  </si>
  <si>
    <t>BARRA DE APOIO RETA, EM ALUMINIO, COMPRIMENTO 80 CM,  FIXADA NA PAREDE - FORNECIMENTO E INSTALAÇÃO. AF_01/2020</t>
  </si>
  <si>
    <t xml:space="preserve"> 7.2.4 </t>
  </si>
  <si>
    <t>ALARME AUDIOVISUAL S/ FIO BIVOLT 110/220V P/ SANITRIO PCD</t>
  </si>
  <si>
    <t xml:space="preserve"> 7.2.5 </t>
  </si>
  <si>
    <t>CABIDE FLEX CROMADO 2060.C.FLX DECA</t>
  </si>
  <si>
    <t xml:space="preserve"> 7.2.6 </t>
  </si>
  <si>
    <t>PAPELEIRA DE PAREDE EM METAL CROMADO SEM TAMPA, INCLUSO FIXAÇÃO. AF_01/2020</t>
  </si>
  <si>
    <t xml:space="preserve"> 7.2.7 </t>
  </si>
  <si>
    <t>ESPELHO CRISTAL 4mm COM MOLDURA DE ALUMINIO</t>
  </si>
  <si>
    <t>0,72</t>
  </si>
  <si>
    <t xml:space="preserve"> 7.2.8 </t>
  </si>
  <si>
    <t>PUXADOR PARA PCD, FIXADO NA PORTA - FORNECIMENTO E INSTALAÇÃO. AF_01/2020</t>
  </si>
  <si>
    <t xml:space="preserve"> 7.2.9 </t>
  </si>
  <si>
    <t>PLACA DE IMPACTO DE PORTA 90x40cm - FORNECIMENTO E INSTALAÇÃO PARA PORTA P.C.D - PADRÃO NBR 9050:2020</t>
  </si>
  <si>
    <t xml:space="preserve"> 7.3 </t>
  </si>
  <si>
    <t>LOUÇAS SANITÁRIAS</t>
  </si>
  <si>
    <t xml:space="preserve"> 7.3.1 </t>
  </si>
  <si>
    <t>VASO SANITÁRIO PARA PcD COM CAIXA ACOPLADA COM DUPLO ACIONAMENTO (1ª LINHA) - COMPLETO EXCLUSO O ASSENTO</t>
  </si>
  <si>
    <t>un</t>
  </si>
  <si>
    <t xml:space="preserve"> 7.3.2 </t>
  </si>
  <si>
    <t>ASSENTO PARA VASO SANITARIO (TARGA/IZY/RAVENA/STUDIO SLOW) - P.C.D PADRÃO NBR 9050:2020</t>
  </si>
  <si>
    <t xml:space="preserve"> 7.3.3 </t>
  </si>
  <si>
    <t>DUCHA HIGIÊNICA COM REGISTRO DE PRESSÃO PARA REGULAGEM DE VAZÃO – PADRÃO NBR 9050:2020, PARA I.S. P.C.D</t>
  </si>
  <si>
    <t xml:space="preserve"> 7.3.4 </t>
  </si>
  <si>
    <t>LAVATÓRIO DE LOUÇA BRANCA COM COLUNA SUSPENSA, LINHA VOGUE PLUS CONFORT PARA PORTADORES DE NECESSIDADES ESPECIAIS, MARCA DE REFERÊNCIA DECA, CELITE OU IDEAL STANDART, INCLUSIVE VÁLVULA, SIFÃO E ENGATES, EXCLUSIVE TORNEIRA</t>
  </si>
  <si>
    <t xml:space="preserve"> 7.3.5 </t>
  </si>
  <si>
    <t>TORNEIRA CROMADA TUBO MÓVEL, DE MESA, 1/2 OU 3/4, PARA PIA DE COZINHA, PADRÃO ALTO - FORNECIMENTO E INSTALAÇÃO. AF_01/2020</t>
  </si>
  <si>
    <t xml:space="preserve"> 7.3.6 </t>
  </si>
  <si>
    <t>TORNEIRA GOURMET COZINHA MONOCOMANDO MISTURADOR DOURADO LUXO OU SIMILAR  DE MESA PARA INSTALAÇÃO NA BANCADA DO REFEITÓRIO – FABRICANTE COM PBQP-H – COM AREJADOR – CONFORME MEMORIAL DESCRITIVO E PROJETO ARQUITETÔNICO – FORNECIMENTO E INSTALAÇÃO</t>
  </si>
  <si>
    <t xml:space="preserve"> 7.3.7 </t>
  </si>
  <si>
    <t>TORNEIRA PARA SANITÁRIO P.C.D – FABRICANTE COM PBQP-H – COM AREJADOR, ACABAMENTO CROMADO, ACIONAMENTO COM LEVE PRESSÃO – COM VÁLVULA DE REDUÇÃO DE FORÇA DE ACIONAMENTO PADRÃO NBR 9050:2020, MODELO DECARMATIC ECO OU SIMILAR - – CONFORME MEMORIAL DESCRITIVO E PROJETO ARQUITETÔNICO – FORNECIMENTO E INSTALAÇÃO</t>
  </si>
  <si>
    <t xml:space="preserve"> 7.3.8 </t>
  </si>
  <si>
    <t>CUBA DE EMBUTIR DE AÇO INOXIDÁVEL MÉDIA, INCLUSO VÁLVULA TIPO AMERICANA E SIFÃO TIPO GARRAFA EM METAL CROMADO - FORNECIMENTO E INSTALAÇÃO. AF_01/2020</t>
  </si>
  <si>
    <t xml:space="preserve"> 7.3.9 </t>
  </si>
  <si>
    <t>TANQUE DE LOUÇA BRANCA COM COLUNA, 30L OU EQUIVALENTE, INCLUSO SIFÃO FLEXÍVEL EM PVC, VÁLVULA METÁLICA E TORNEIRA DE METAL CROMADO PADRÃO MÉDIO - FORNECIMENTO E INSTALAÇÃO. AF_01/2020</t>
  </si>
  <si>
    <t xml:space="preserve"> 8 </t>
  </si>
  <si>
    <t>INSTALAÇÕES ELÉTRICAS</t>
  </si>
  <si>
    <t xml:space="preserve"> 8.1 </t>
  </si>
  <si>
    <t xml:space="preserve"> 8.1.1 </t>
  </si>
  <si>
    <t>ADAPTADO CPOS/CDHU (01.17.161) - PROJETO EXECUTIVO DE CLIMATIZAÇÃO/ PARA ALTERAÇÃO DOS PONTOS DE CLIMATIZAÇÃO EXISTENTES – ÁREA TOTAL DE: 650,62 M²- INCLUSO EMISSÃO DE ART</t>
  </si>
  <si>
    <t xml:space="preserve"> 8.1.2 </t>
  </si>
  <si>
    <t>PROJETO DE INSTALAÇÕES DE REDE LOGICA, ELÉTRICA, CFTV E ALARME –  INCLUSO PROJETO DE NOVO QUADRO GERAL – CASO NECESSÁRIO- INCLUSIVE EMISSÃO DE ART</t>
  </si>
  <si>
    <t>692,30</t>
  </si>
  <si>
    <t xml:space="preserve"> 8.2 </t>
  </si>
  <si>
    <t>COMPONENTES/EQUIPAMENTOS</t>
  </si>
  <si>
    <t xml:space="preserve"> 8.2.1 </t>
  </si>
  <si>
    <t>ADAPTADO SBC (059455) - PONTO DE REDE E TELEFONIA PARA ESTAÇÃO DE TRABALHO EM CX 2X4+TOMADA RJ45/RJ11</t>
  </si>
  <si>
    <t xml:space="preserve"> 8.2.2 </t>
  </si>
  <si>
    <t>COMPOSIÇÃO PARAMÉTRICA DE PONTO ELÉTRICO DE TOMADA DE USO ESPECÍFICO 2P+T (20A/250V) - PARA COPA E BANCADAS CONFORME INDICADO EM PROJETO - COM ELETRODUTO EMBUTIDO EM RASGOS NAS PAREDES, INCLUSO TOMADA, ELETRODUTO, CABO, RASGO, QUEBRA E CHUMBAMENTO (EXCETO EQUIPAMENTO). AF_11/2022</t>
  </si>
  <si>
    <t>16,00</t>
  </si>
  <si>
    <t xml:space="preserve"> 8.2.3 </t>
  </si>
  <si>
    <t>COMPOSIÇÃO PARAMÉTRICA DE PONTO ELÉTRICO DE TOMADA DE USO GERAL 2P+T (10A/250V) EM EDIFÍCIO RESIDENCIAL COM ELETRODUTO EMBUTIDO EM RASGOS NAS PAREDES, INCLUSO TOMADA, ELETRODUTO, CABO, RASGO, QUEBRA E CHUMBAMENTO. AF_11/2022</t>
  </si>
  <si>
    <t>52,00</t>
  </si>
  <si>
    <t xml:space="preserve"> 8.2.4 </t>
  </si>
  <si>
    <t>ADAPTADO SINAPI (104473) - COMPOSIÇÃO PARAMÉTRICA DE PONTO ELÉTRICO DE ILUMINAÇÃO, EM EDIFÍCIO COMERCIAL COM ELETRODUTO EMBUTIDO EM RASGOS NAS PAREDES, FORRO OU LAJE, INCLUSIVE ELETRODUTO, CABO, RASGO E CHUMBAMENTO (SEM LUMINÁRIA, INTERRUPTOR E LÂMPADA). AF_11/2022 - PARA DEVIRAÇÃO DE ATÉ 5,0M</t>
  </si>
  <si>
    <t xml:space="preserve"> 8.2.5 </t>
  </si>
  <si>
    <t>ADAPTADO SINAPI (104473) - COMPOSIÇÃO PARAMÉTRICA DE PONTO ELÉTRICO DE ILUMINAÇÃO - EM PAREDE (ARANDELA), EM EDIFÍCIO COMERCIAL COM ELETRODUTO EMBUTIDO EM RASGOS NAS PAREDES, INCLUSIVE ELETRODUTO, CABO, RASGO E CHUMBAMENTO (SEM LUMINÁRIA, INTERRUPTOR E LÂMPADA). AF_11/2022</t>
  </si>
  <si>
    <t>15,00</t>
  </si>
  <si>
    <t xml:space="preserve"> 8.2.6 </t>
  </si>
  <si>
    <t>ADAPTADO SINAPI (104473) - COMPOSIÇÃO PARAMÉTRICA INTERRUPTOR SIMPLES, EM EDIFÍCIO COMERCIAL COM ELETRODUTO EMBUTIDO EM RASGOS NAS PAREDES, INCLUSO INTERRUPTOR, ELETRODUTO, CABO, RASGO E CHUMBAMENTO. AF_11/2022</t>
  </si>
  <si>
    <t>6,00</t>
  </si>
  <si>
    <t xml:space="preserve"> 8.2.7 </t>
  </si>
  <si>
    <t>ADAPTADO SINAPI (104474) - COMPOSIÇÃO PARAMÉTRICA INTERRUPTOR PARALELO, EM EDIFÍCIO COMERCIAL COM ELETRODUTO EMBUTIDO EM RASGOS NAS PAREDES, INCLUSO INTERRUPTOR, ELETRODUTO, CABO, RASGO E CHUMBAMENTO. AF_11/2022</t>
  </si>
  <si>
    <t>60,00</t>
  </si>
  <si>
    <t xml:space="preserve"> 8.2.8 </t>
  </si>
  <si>
    <t>REEINSTALAÇÃO LIMPEZA E ORGANIZAÇÃO DE RACKS DE LÓGICA EXISTENTE</t>
  </si>
  <si>
    <t xml:space="preserve"> 8.2.9 </t>
  </si>
  <si>
    <t>COOKTOP DE INDUÇÃO 4 BOCAS ELÉTRICO - CONFORME MEMORIAL DESCRITIVO E PROJETO ARQUITETÔNICO - FORNECIMENTO E INSTALAÇÃO</t>
  </si>
  <si>
    <t xml:space="preserve"> 8.2.10 </t>
  </si>
  <si>
    <t>ADAPTADO SBC (070313) - KIT SAIDA DE COIFA COM GRELHA AUTO FECHANTE+DUTO ALUMINIO 5M</t>
  </si>
  <si>
    <t xml:space="preserve"> 8.2.11 </t>
  </si>
  <si>
    <t>ADAPTADO ORSE (9022) - COIFA EM AÇO INOX ESCOVADO G-220 AISI 304 LIGAS 18.8, OU SIMILAR , COM FILTROS INERCIAS, CALHA COLETORA DE GORDURA E LUMINÁRIA, DIMENSÕES: LARG.=1115 X PROF.=700 X ALT.=450MM</t>
  </si>
  <si>
    <t xml:space="preserve"> 8.3 </t>
  </si>
  <si>
    <t>ILUMINAÇÃO</t>
  </si>
  <si>
    <t xml:space="preserve"> 8.3.1 </t>
  </si>
  <si>
    <t>LUMINÁRIA TIPO PENDENTE MODELO NORDECOR INVERSE 6 AROS 156W 3000K DOURO 2532 OU SIMILAR, FLUXO LUMINOSO 12490LM, COM 6 AROS: 100CM, 80CM, 60CM, 50CM, 30CM, 20CM – COR DOURADA – MATERIAL ALUMÍNIO E SILICONE - CONFORME PROJETO ARQUITETÔNICO E MEMORIAL DESCRITIVO – FORNECIMENTO E INSTALAÇÃO</t>
  </si>
  <si>
    <t xml:space="preserve"> 8.3.2 </t>
  </si>
  <si>
    <t>LUMINÁRIA PENDENTE CAJU 23X30 - RZ001ES (OU SIMILAR) COR: BRONZE E CONHAQUE, POTÊNCIA: 40W, SOQUETE E14, TENSÃO BIVOLT - CONFORME PROJETO ARQUITETÔNICO E MEMORIAL DESCRITIVO – FORNECIMENTO E INSTALAÇÃO</t>
  </si>
  <si>
    <t xml:space="preserve"> 8.3.3 </t>
  </si>
  <si>
    <t>LUMINÁRIA PENDENTE SOHO REDONDO – PD002AM (OU SIMILAR) CROMADO – ÂMBAR, POTÊNCIA: 125W - CONFORME PROJETO ARQUITETÔNICO E MEMORIAL DESCRITIVO – FORNECIMENTO E INSTALAÇÃO</t>
  </si>
  <si>
    <t xml:space="preserve"> 8.3.4 </t>
  </si>
  <si>
    <t>LUMINÁRIA – HL004G (OU SIMILAR) VIDRO BRONZE E CHAMPANHE – RETANGULAR 110CMX34CM COM CABO AJUSTÁVEL ATÉ 150CM - CONFORME PROJETO ARQUITETÔNICO E MEMORIAL DESCRITIVO – FORNECIMENTO E INSTALAÇÃO</t>
  </si>
  <si>
    <t xml:space="preserve"> 8.3.5 </t>
  </si>
  <si>
    <t>PENDENTE CHAMPANHE/VIDRO TRANSP. Ø20CM 1XG9 CÓDIGO 17384 94051099 (OU SIMILAR) - CONFORME PROJETO ARQUITETÔNICO E MEMORIAL DESCRITIVO – FORNECIMENTO E INSTALAÇÃO</t>
  </si>
  <si>
    <t xml:space="preserve"> 8.3.6 </t>
  </si>
  <si>
    <t>LAMPADA G95 FILAMENTO LED 4W 2200K 320LM CÓDIGO 6031 85395200 (OU SIMILAR) - CONFORME PROJETO ARQUITETÔNICO E MEMORIAL DESCRITIVO – FORNECIMENTO E INSTALAÇÃO</t>
  </si>
  <si>
    <t>44,00</t>
  </si>
  <si>
    <t xml:space="preserve"> 8.3.7 </t>
  </si>
  <si>
    <t>ARANDELA GLOBO D.10CM / BASE DOURADO MATE D.12CM 1XG9 CÓDIGO 18261 94051190 (OU SIMILAR), POTÊNCIA: 25W - CONFORME PROJETO ARQUITETÔNICO E MEMORIAL DESCRITIVO – FORNECIMENTO E INSTALAÇÃO</t>
  </si>
  <si>
    <t>19,00</t>
  </si>
  <si>
    <t xml:space="preserve"> 8.3.8 </t>
  </si>
  <si>
    <t>LUMINÁRIA DE PISO KOMACO (OU SIMILAR) – 0045 CORTEN – EM ALUMÍNIO COM PINTURA ELETROSTÁTICA, COM UMA CÚPULA MEIA ESFERA EM ALUMÍNIO E DIRECIONAMENTO DE LUZ PARA BAIXO, CABO DE PISO PRETO COM PLUG E INTERRUPTOR 250CM, SOQUETE GU9, LÂMPADA BIPINO HALOPIN, BIVOLT - CONFORME PROJETO ARQUITETÔNICO E MEMORIAL DESCRITIVO – FORNECIMENTO E INSTALAÇÃO</t>
  </si>
  <si>
    <t xml:space="preserve"> 8.3.9 </t>
  </si>
  <si>
    <t>LÂMPADAS DE FILAMENTO EM LED, 7W, PARA OS PENDENTES EM MADEIRA BRANCA 806LM - CONFORME PROJETO ARQUITETÔNICO E MEMORIAL DESCRITIVO – FORNECIMENTO E INSTALAÇÃO</t>
  </si>
  <si>
    <t xml:space="preserve"> 8.3.10 </t>
  </si>
  <si>
    <t>SPOT DE JARDIM LED GAYA, DIRECIONÁVEL, FIXAÇÃO (COM PARAFUSOS) LED, 7.5X10X11.5CM, BIVOLT, POTÊNCIA DE 5W, 720 LUMENS E TEMPERATURA DE COR DE 3000K - CONFORME PROJETO ARQUITETÔNICO E MEMORIAL DESCRITIVO – FORNECIMENTO E INSTALAÇÃO</t>
  </si>
  <si>
    <t>18,00</t>
  </si>
  <si>
    <t xml:space="preserve"> 8.3.11 </t>
  </si>
  <si>
    <t>LUMINÁRIA PLAFON PAINEL LED DE SOBREPOR - QUADRADA - 23X23CM - COR BRANCA TEMPERATURA DA COR: BRANCO QUENTE - 3000K, FLUXO LUMINOSO: 1350 LUMENS, POTÊNCIA: 18W - CONFORME PROJETO ARQUITETÔNICO E MEMORIAL DESCRITIVO – FORNECIMENTO E INSTALAÇÃO</t>
  </si>
  <si>
    <t xml:space="preserve"> 8.3.12 </t>
  </si>
  <si>
    <t>LUMINÁRIA PLAFON PAINEL LED DE SOBREPOR - QUADRADA - 62X62CM - COR BRANCA TEMPERATURA DA COR: BRANCO QUENTE - 3000K FLUXO LUMINOSO: 4500 A 5000 LUMENS, POTÊNCIA: 48W - CONFORME PROJETO ARQUITETÔNICO E MEMORIAL DESCRITIVO – FORNECIMENTO E INSTALAÇÃO</t>
  </si>
  <si>
    <t xml:space="preserve"> 8.3.13 </t>
  </si>
  <si>
    <t>TRILHO ELETRIFICADO PARA SPOT LEDE EM ALUMÍNIO COR PRETA – CONFORME MEMORIAL DESCRITIVO E PROJETO ARQUITETÔNICO – FORNECIMENTO E INSTALAÇÃO</t>
  </si>
  <si>
    <t>69,54</t>
  </si>
  <si>
    <t xml:space="preserve"> 8.3.14 </t>
  </si>
  <si>
    <t>SPOT 20W LED (COR: PRETA - LUZ 3000K BRANCO QUENTE) PARA TRILHO ELETRIFICADO – CONFORME MEMORIAL DESCRITIVO E PROJETO ARQUITETÔNICO – FORNECIMENTO E INSTALAÇÃO</t>
  </si>
  <si>
    <t>117,00</t>
  </si>
  <si>
    <t xml:space="preserve"> 8.3.15 </t>
  </si>
  <si>
    <t>ADAPTADO SINAPI (97593) - LUMINÁRIA TIPO SPOT, DE SOBREPOR, COM 1 LÂMPADA LED DE 10 W - FORNECIMENTO E INSTALAÇÃO. AF_02/2020</t>
  </si>
  <si>
    <t xml:space="preserve"> 8.3.16 </t>
  </si>
  <si>
    <t>PROJETOR LINEAR PARA FACHADA EM LED 18W - 2700K COR PRETO – FORNECIMENTO E INSTALAÇÃO – CONFORME PROJETO E MEMORIAL DESCRITIVO  - BANDEIRAS E LETREIRO</t>
  </si>
  <si>
    <t>m</t>
  </si>
  <si>
    <t xml:space="preserve"> 8.3.17 </t>
  </si>
  <si>
    <t>FITA DE LED SILICONADA, 120 LEDS POR METRO, POTʎCIA 9,6 W/M - LOCAIS INDICADOS NO PROJETO ARQUITETÔNICO, EXCLUSIVE NOS ESPELHOS E DEMAIS COMPREENDIDAS NO MOBILIARIO</t>
  </si>
  <si>
    <t>54,30</t>
  </si>
  <si>
    <t xml:space="preserve"> 9 </t>
  </si>
  <si>
    <t>COBERTURA</t>
  </si>
  <si>
    <t xml:space="preserve"> 9.1 </t>
  </si>
  <si>
    <t>ESTRUTURA ACO TRELICADO PARA COBERTURA (23,672kg/m2)</t>
  </si>
  <si>
    <t>45,85</t>
  </si>
  <si>
    <t xml:space="preserve"> 9.2 </t>
  </si>
  <si>
    <t>COBERTURA PLACA DE VIDRO LAMINADO/TEMPERADO 10mm SOBRE ESTRUTURA PRONTA</t>
  </si>
  <si>
    <t>20,33</t>
  </si>
  <si>
    <t xml:space="preserve"> 9.3 </t>
  </si>
  <si>
    <t>ADPATADO ORSE (13060) - FORNECIMENTO E INSTALAÇÃO DE COBERTURA EM CHAPAS DE POLICARBONATO, E=8MM EM TOLDO/COBERTURA/FECHAMENTO/ETC – EXCLUSIVE ESTRUTURA METÁLICA</t>
  </si>
  <si>
    <t>25,52</t>
  </si>
  <si>
    <t xml:space="preserve"> 9.4 </t>
  </si>
  <si>
    <t>TELA ONDULADA - PADRÃO COPEL EM ARAME GALVANIZADO A SER FIXADA 10CM ABAIXO DA COBERTURA - CONFORME PROJETO ARQUITETÔNICO - FORNECIMENTO E INSTALAÇÃO</t>
  </si>
  <si>
    <t>2,15</t>
  </si>
  <si>
    <t xml:space="preserve"> 9.5 </t>
  </si>
  <si>
    <t>CALHA EM CHAPA DE AÇO GALVANIZADO NÚMERO 24, DESENVOLVIMENTO DE 50 CM, INCLUSO TRANSPORTE VERTICAL. AF_07/2019</t>
  </si>
  <si>
    <t>14,75</t>
  </si>
  <si>
    <t xml:space="preserve"> 9.6 </t>
  </si>
  <si>
    <t>RUFO EM CHAPA DE AÇO GALVANIZADO NÚMERO 24, CORTE DE 25 CM, INCLUSO TRANSPORTE VERTICAL. AF_07/2019</t>
  </si>
  <si>
    <t>6,60</t>
  </si>
  <si>
    <t xml:space="preserve"> 9.7 </t>
  </si>
  <si>
    <t xml:space="preserve"> 10 </t>
  </si>
  <si>
    <t>MOBILIÁRIO</t>
  </si>
  <si>
    <t xml:space="preserve"> 10.1 </t>
  </si>
  <si>
    <t>FORNECIMENTO EXECUÇÃO DE MARCENARIA, METALÃO, ESPELHOS, REVESTIMENTOS, LED DOS MOVEIS, MESAS E MOBILIARIO – CONFORME PROJETO ARQUITETÔNICO. PAVIMENTO TÉRREO CONTEMPLANDO OS AMBIENTES: HALL - SECRETARIA / FINANCEIRO: 01 ARMÁRIO COM H=1500 MM EM L, COM 25 PORTAS DE ABRIR, INTERNO PRATELEIRAS. 01 APARADOR EM L E PAINÉIS EM REVESTINDO PAREDES. 02 PAINÉIS DE ESPELHOS ORGÂNICOS COM ILUMINAÇÃO EMBUTIDA EM TORNO. SECRETARIA ATENDIMENTO AO PÚBLICO: PAINÉIS REVESTINDO PAREDES COM DETALHES RIPADOS, LISOS E FRISADOS. 03 PAINEL MUXARABI FIXADO AO TETO POR ESTRUTURA METÁLICA. RECEPÇÃO: 01 PAINEL MUXARABI FIXADO DO PISO AO TETO. 01 PAINEL MUXARABI FIXADO AO TETO. PAINÉIS REVESTINDO PAREDES COM DETALHES FRISADOS E LISOS. 01 BANCADA DE ATENDIMENTO COM L 2000 X P 750 MM, 04 GAVETAS E 02 PORTAS DE ABRIR, ILUMINAÇÃO EMBUTIDA PARA INFERIOR, PARTE FRONTAL E LATERAIS RIPADAS. SALA REUNIÃO – PAVIMENTO TÉRREO 01 PAINEL DE TV COM MOLDURA NO NICHO. HALL - ACESSO ÁREA EXTERNA COBERTA, 01 ESTRUTURA METÁLICA COM 03 NICHOS EM MDF. INCLUSO DEMAIS ITENS PREVISTOS EM PROJETO E ACESSÓRIOS NECESSÁRIOS PARA FORNECIMENTO E INSTALAÇÃO. NÃO CONTEMPLADO: ARANDELAS, PENDENTES, PEDRAS (MARMORARIA) E ELETRODOMÉSTICOS.</t>
  </si>
  <si>
    <t xml:space="preserve"> 10.2 </t>
  </si>
  <si>
    <t>FORNECIMENTO EXECUÇÃO DE MARCENARIA, METALÃO, ESPELHOS, REVESTIMENTOS, LED DOS MOVEIS, MESAS E MOBILIARIO – CONFORME PROJETO ARQUITETÔNICO. 2º PAVIMENTO CONTEMPLANDO OS AMBIENTES: HALL ACESSO AUDITÓRIO: RODAPÉS EM MDF. 01 PAINEL REVESTINDO PAREDES COM DETALHES RIPADOS E FRISADOS. 01 PORTA DE ABRIR COM 02 FOLHAS EM MDF COM PUXADOR PRETO EM AÇO-INOXIDÁVEL. 01 PAINEL SUPERIOR REVESTINDO FORRO. ÉTICA / FISCALIZAÇÃO: 01 ARMÁRIO ALTO COM 10 PORTAS DE ABRIR COM FRENTES EM DETALHES FRISADOS, INTERNO PRATELEIRAS. 01 NICHO COM 01 ARMÁRIO INFERIOR COM 04 PORTAS DE ABRIR COM FRENTES FRISADAS, INTERNO PRATELEIRAS. 01 ESTOFADO FUTON COM ENCOSTO E 01 PAINEL RIPADO REVESTINDO PAREDE. 01 ARMÁRIO SUPERIOR COM 04 PORTAS DE ABRIR, INTERNO PRATELEIRAS. INCLUSO DEMAIS ITENS PREVISTOS EM PROJETO E ACESSÓRIOS NECESSÁRIOS PARA FORNECIMENTO E INSTALAÇÃO. NÃO CONTEMPLADO: ARANDELAS, PENDENTES, PEDRAS (MARMORARIA) E ELETRODOMÉSTICOS.</t>
  </si>
  <si>
    <t xml:space="preserve"> 10.3 </t>
  </si>
  <si>
    <t>FORNECIMENTO EXECUÇÃO DE MARCENARIA, METALÃO, ESPELHOS, REVESTIMENTOS, LED DOS MOVEIS, MESAS E MOBILIARIO – CONFORME PROJETO ARQUITETÔNICO. 3º PAVIMENTO CONTEMPLANDO OS AMBIENTES: ESPAÇO EVENTOS: PAINÉIS LISOS, FRISADOS E RIPADOS REVESTINDO PAREDES. 08 MOLDURAS DOURADAS COM APLICAÇÃO DE ESPELHO PRATA LAPIDADO E ILUMINAÇÃO EMBUTIDA EM TORNO. 01 PAINEL SUPERIOR RIPADO REVESTINDO FORRO. 02 MOLDURAS DOURADAS COM APLICAÇÃO DE PAINÉIS RIPADOS. 01 FLOREIRA SUPERIOR EM ESTRUTURA METÁLICA COM ACABAMENTO PINTURA DOURADA. 01 PILAR REVESTIDO EM MDF. 01 BANCO EM L COM 04 MESAS DE APOIO E 03 ESTOFADOS COM ENCOSTOS. 01 MESA BANCADA ALTA EM MDF ESTRUTURADA. DIMENSÃO: L 4200 X H 1000 X P 1200 MM. REFEITÓRIO: 01 ARMÁRIO INFERIOR COM 01 NICHO PARA LAVA-LOUÇAS, 03 PORTAS DE ABRIR COM PRATELEIRA INTERNA E 01 LIXEIRA DUPLA EMBUTIDA. 01 ARMÁRIO SUPERIOR COM 05 PORTAS DE ABRIR COM PRATELEIRA INTERNA E ILUMINAÇÃO EMBUTIDA NA PARTE INFERIOR. 01 ARMÁRIO DESPENSEIRO EM L COM 07 PORTAS DE ABRIR, INTERNO PRATELEIRAS. 01 PAINEL EM MDF REVESTINDO FUNDO DO DESPENSEIRO PARA CIRCULAÇÃO. 01 TORRE COM 01 GAVETA E 01 PORTA BASCULANTE COM FRENTES FRISADAS E NICHO PARA EMBUTIR ELETROS. 01 NICHO PARA REFRIGERADORES. 01 PORTA DE ABRIR COM 02 FOLHAS EM MDF COM PUXADOR PRETO EM AÇO-INOXIDÁVEL. 01 ARMÁRIO INFERIOR COM 02 PORTAS DE ABRIR E 01 PAINEL MUXARABI EM MDF. 01 BALCÃO ILHA COM 08 GAVETAS E PARTE FRONTAL FRISADA. 01 PAINEL MUXARABI FIXADO AO TETO POR ESTRUTURA METÁLICA. SALA REUNIÕES: 01 ARMÁRIO INFERIOR COM 06 PORTAS DE ABRIR COM FRENTES FRISADAS, INTERNO PRATELEIRAS. 01 PAINEL REVESTINDO PAREDE COM DETALHES FRISADOS E RIPADOS. COM ILUMINAÇÃO EMBUTIDA NA PARTE SUPERIOR 01 PAINEL REVESTINDO PAREDE EM L COM DETALHES FRISADOS, 02 PORTAS DE ABRIR E PUXADOR SISTEMA DUPLO TOQUE, INTERNO PRATELEIRAS. 01 PAINEL MUXARABI FIXADO AO TETO POR ESTRUTURA METÁLICA. DIRETORIA: 01 ARMÁRIO INFERIOR COM 04 PORTAS DE ABRIR, INTERNO PRATELEIRAS. 01 NICHO COM PAINÉIS FRISADOS COM 02 PRATELEIRAS SUSPENSAS E EMBUTIDA NA PARTE INFERIOR DAS PRATELEIRAS E NA PARTE SUPERIOR DO NICHO. 01 PAINEL EM L REVESTINDO PAREDES COM DETALHES RIPADOS E FRISADOS. 01 PORTA DE ABRIR COM 02 FOLHAS EM MDF COM PUXADOR PRETO EM AÇO-INOXIDÁVEL. 01 MESA EM MDF ESTRUTURADO COM 04 GAVETAS. DIMENSÃO: L 1800 X P 800 MM. SECRETÁRIA: PAINÉIS LISOS EM L REVESTINDO PAREDES COM APLICAÇÃO DE 01 ESPELHO PRATA LAPIDADO VERTICAL COM ILUMINAÇÃO EMBUTIDA EM TORNO E 01 APARADOR EM L SUSPENSO. 01 ARMÁRIO INFERIOR COM 05 PORTAS DE ABRIR INTERNO PRATELEIRAS. 01 MESA EM MDF COM DETALHES FRISADOS NA PARTE FRONTAL COM 04 GAVETAS. INCLUSO DEMAIS ITENS PREVISTOS EM PROJETO E ACESSÓRIOS NECESSÁRIOS PARA FORNECIMENTO E INSTALAÇÃO. NÃO CONTEMPLADO: ARANDELAS, PENDENTES, PEDRAS (MARMORARIA) E ELETRODOMÉSTICOS</t>
  </si>
  <si>
    <t xml:space="preserve"> 10.4 </t>
  </si>
  <si>
    <t>FORNECIMENTO E INSTALAÇÃO PARA COPA TÉRREO PEDRA 01- NEOLITH PIETRA DI OSSO 12 MM (OU SIMILAR) INCLUINDO, TAMPO PIA 2,95 X 0,55/INSTALADO SOBRE ARMÁRIO/02 FUROS PARA CUBAS, RODAPIA ALTURA DE 30 CM/ SAIA DE 10 CM COM ACABAMENTO EM MEIA ESQUADRIA INCLUINDO SUPORTE E DEMAIS ACESSÓRIOS NECESSÁRIOS – CONFORME PROJETO ARQUITETÔNICO – EXCLUSIVE CUBAS INOX.</t>
  </si>
  <si>
    <t xml:space="preserve"> 10.5 </t>
  </si>
  <si>
    <t>FORNECIMENTO E INSTALAÇÃO PARA PIA 3º PAV – PEDRA 01 - NEOLITH PIETRA DI OSSO 12 MM (OU SIMILAR) INCLINDO, TAMPO PIA 2,81 X 0,60/INSTALADO SOBRE ARMÁRIO/COM 02 FUROS PARA CUBAS RODAPIA ALTURA 2,81 X 0,55 + 02 LATERAIS 0,90 X 0,60 BORDA DE 4 CM COM ACABAMENTO EM MEIA ESQUADRIA INCLUINDO SUPORTE E DEMAIS ACESSÓRIOS – CONFORME PROJETO ARQUITETÔNICO – EXCLUSIVE CUBAS INOX.</t>
  </si>
  <si>
    <t xml:space="preserve"> 10.6 </t>
  </si>
  <si>
    <t>FORNECIMENTO E INSTALAÇÃO PARA “ILHA” 3º PAV – PEDRA 01 - NEOLITH PIETRA DI OSSO 12 MM (OU SIMILAR) INCLINDO, BANCADA ILHA - 2,20 X 1,00 COM DUAS LATERAIS 1,00 X 0,90/INSTALADO SOBRE ARMÁRIO/FURO PARA COOKTOP BORDA DE 4 CM COM ACABAMENTO EM MEIA ESQUADRIA INCLUINDO SUPORTE E DEMAIS ACESSÓRIOS – CONFORME PROJETO ARQUITETÔNICO – EXCLUSIVE COOKTOP.</t>
  </si>
  <si>
    <t xml:space="preserve"> 10.7 </t>
  </si>
  <si>
    <t>FORNECIMENTO E INSTALAÇÃO DE SÓCULOS EM PEDRA 01 – DI OSSO 12 MM EM MOBILIARIO CONFORME PROJETO ARQUITETÔNICO COM ALTURA DE 5CM.</t>
  </si>
  <si>
    <t>8,775</t>
  </si>
  <si>
    <t xml:space="preserve"> 10.8 </t>
  </si>
  <si>
    <t>VASO EM CHAPA EXPANDIDA TELA 1,5MM (OU SIMILAR) COM PINTURA PRETA FIXADA EM DIVISÓRIA DE CHAPA PERFURADA – CONFORME MEMORIAL DESCRITIVO E PROJETO ARQUITETÔNICO – FORNECIMENTO E INSTALAÇÃO</t>
  </si>
  <si>
    <t>2,715</t>
  </si>
  <si>
    <t xml:space="preserve"> 11 </t>
  </si>
  <si>
    <t>EXTERNO</t>
  </si>
  <si>
    <t xml:space="preserve"> 11.1 </t>
  </si>
  <si>
    <t>MOVIMENTAÇÃO DE TERRA</t>
  </si>
  <si>
    <t xml:space="preserve"> 11.1.1 </t>
  </si>
  <si>
    <t>ATERRO MANUAL DE VALAS COM SOLO ARGILO-ARENOSO. AF_08/2023 - elevação e nivelamento do solo para vaga P.c.D</t>
  </si>
  <si>
    <t xml:space="preserve"> 11.1.2 </t>
  </si>
  <si>
    <t>REGULARIZACAO MANUAL DE SOLO COM NIVELAMENTO E APILOAMENTO</t>
  </si>
  <si>
    <t xml:space="preserve"> 11.1.3 </t>
  </si>
  <si>
    <t>COMPACTAÇÃO MECÂNICA DE SOLO PARA EXECUÇÃO DE RADIER, PISO DE CONCRETO OU LAJE SOBRE SOLO, COM COMPACTADOR DE SOLOS A PERCUSSÃO. AF_09/2021</t>
  </si>
  <si>
    <t>415,69</t>
  </si>
  <si>
    <t xml:space="preserve"> 11.1.4 </t>
  </si>
  <si>
    <t>ADAPTADO ORSE (9882) - ATERRO COM ARGILA PARA JARDIM (PAISAGISMO)</t>
  </si>
  <si>
    <t xml:space="preserve"> 11.2 </t>
  </si>
  <si>
    <t>PAVIMENTAÇÃO</t>
  </si>
  <si>
    <t xml:space="preserve"> 11.2.1 </t>
  </si>
  <si>
    <t>DEMOLIÇÃO DE PAVIMENTO INTERTRAVADO, DE FORMA MANUAL, COM REAPROVEITAMENTO. AF_12/2017</t>
  </si>
  <si>
    <t xml:space="preserve"> 11.2.2 </t>
  </si>
  <si>
    <t>REASSENTAMENTO DE BLOCOS RETANGULAR PARA PISO INTERTRAVADO, ESPESSURA DE 10 CM, EM VIA/ESTACIONAMENTO, COM REAPROVEITAMENTO DOS BLOCOS RETANGULAR - INCLUSO RETIRADA E COLOCAÇÃO DO MATERIAL. AF_12/2020</t>
  </si>
  <si>
    <t>357,39</t>
  </si>
  <si>
    <t xml:space="preserve"> 11.2.3 </t>
  </si>
  <si>
    <t>LASTRO PARA PISOS CONCRETO MAGRO 1:3:5</t>
  </si>
  <si>
    <t>1,75</t>
  </si>
  <si>
    <t xml:space="preserve"> 11.2.4 </t>
  </si>
  <si>
    <t>ADAPTADO SETOP (ED-50562) - PISO CIMENTADO NATADO COM ARGAMASSA, TRAÇO 1:3 (CIMENTO E AREIA), ESP. 50MM, ACABAMENTO QUEIMADO - CONFORME PROJETO ARQUITETÔNICO , MODULAÇÃO DE 60X60CM, INCLUSIVE JUNTA PLÁSTICA</t>
  </si>
  <si>
    <t>58,30</t>
  </si>
  <si>
    <t xml:space="preserve"> 11.2.5 </t>
  </si>
  <si>
    <t>ADAPATADO ORSE (2215) - REALIZAÇÃO DE REVISÃO DE PISO COM PEDRA IRACEMA, CONSIDERANDO A SUBSTITUIÇÃO DE ATÉ 15% DE PEÇAS DANIFICADAS, COM ASSENTAMENTO DE ARGAMASSA INDUSTRIALIZADA AC-II</t>
  </si>
  <si>
    <t>83,60</t>
  </si>
  <si>
    <t xml:space="preserve"> 11.2.6 </t>
  </si>
  <si>
    <t>RECUPERACAO E REPARO DE PISOS CIMENTADOS - INCLUINDO RAMPA E DEMAIS LOCAIS INDICADOS NO PROJETO ARQUITETÔNICO</t>
  </si>
  <si>
    <t>198,34</t>
  </si>
  <si>
    <t xml:space="preserve"> 11.2.7 </t>
  </si>
  <si>
    <t>PINTURA COM PICTOGRAMA PARA VAGA DE ESTACIONAMENTO P.C.D, COM FAIXAS DEMARCATÓRIAS – CONFORME PROJETO ARQUITETÔNICO</t>
  </si>
  <si>
    <t xml:space="preserve"> 11.2.8 </t>
  </si>
  <si>
    <t>PINTURA PARA VAGA DE ESTACIONAMENTO IDOSO, COM FAIXAS DEMARCATÓRIAS – CONFORME PROJETO ARQUITETÔNICO</t>
  </si>
  <si>
    <t xml:space="preserve"> 11.2.9 </t>
  </si>
  <si>
    <t>PINTURA FAIXA DEMARCACAO ESTACIONAMENTO - VAGAS DE USO COMUM CONFORME PROJETO ARQUITETÔNICO</t>
  </si>
  <si>
    <t>5,48</t>
  </si>
  <si>
    <t xml:space="preserve"> 11.3 </t>
  </si>
  <si>
    <t>ESQUADRIAS E PLATAFORMA P.C.D</t>
  </si>
  <si>
    <t xml:space="preserve"> 11.3.1 </t>
  </si>
  <si>
    <t>PORTA/PORTAO EM VIDRO TEMPERADO OU LAMINADO E= 10 MM, INCOLOR, INCLUSIVE PERFIS DE AÇO INOX E ACESSORIOS – CONFORME PROJETO – FORNECIMENTO E INSTALAÇÃO</t>
  </si>
  <si>
    <t>8,96</t>
  </si>
  <si>
    <t xml:space="preserve"> 11.3.2 </t>
  </si>
  <si>
    <t>SISTEMA ELETRÔNICO DE AUTOMATIZAÇÃO DE PORTÃO DESLIZANTE, PARA ESFORÇOS ATÉ 800 KG</t>
  </si>
  <si>
    <t xml:space="preserve"> 11.3.3 </t>
  </si>
  <si>
    <t>MURO EM VIDRO TEMPERADO E= 10 MM, INCOLOR, INCLUSIVE PERFIS DE AÇO INOX E ACESSORIOS</t>
  </si>
  <si>
    <t>37,128</t>
  </si>
  <si>
    <t xml:space="preserve"> 11.3.4 </t>
  </si>
  <si>
    <t>INSTALAÇÃO DE VIDRO LAMINADO, E = 8 MM (4+4), ENCAIXADO EM PERFIL U. AF_01/2021_PS</t>
  </si>
  <si>
    <t xml:space="preserve"> 11.3.5 </t>
  </si>
  <si>
    <t>33,40</t>
  </si>
  <si>
    <t xml:space="preserve"> 11.3.6 </t>
  </si>
  <si>
    <t>SUPORTE PORTA BANDEIRA SIMPLES PARA MASTRO DE DIAMETRO ؽ2</t>
  </si>
  <si>
    <t xml:space="preserve"> 11.4 </t>
  </si>
  <si>
    <t>ESGOTAMENTO PLUVIAL</t>
  </si>
  <si>
    <t xml:space="preserve"> 11.4.1 </t>
  </si>
  <si>
    <t>ADAPATADO SINAPI (73844/002) - ELEVAÇÃO DE 60 CM DE MURO DE ARRIMO EXISTENTE DE ALVENARIA DE TIJOLOS - PARA EXECUÇÃO DE VAGA P.C.D CONFORME PROJETO</t>
  </si>
  <si>
    <t>3,66</t>
  </si>
  <si>
    <t xml:space="preserve"> 11.4.2 </t>
  </si>
  <si>
    <t>REALIZAÇÃO DE REVISÃO, LIMPEZA E DESOBSTRUCAO DE REDES DE ESGOTO / DRENAGEM – MURO DE ARRIMO E CANALETAS DE DRENAGEM EXISTENTES</t>
  </si>
  <si>
    <t>H</t>
  </si>
  <si>
    <t xml:space="preserve"> 11.4.3 </t>
  </si>
  <si>
    <t>12,50</t>
  </si>
  <si>
    <t xml:space="preserve"> 11.4.4 </t>
  </si>
  <si>
    <t>ADAPTADO SINAPI (99255) - AMPLIAÇÃO DE CAIXA ENTERRADA HIDRÁULICA RETANGULAR EM ALVENARIA COM TIJOLOS CERÂMICOS MACIÇOS, DIMENSÕES SIMILAR A EXISTENTE INTERNAS: 0,8X0,8 - AMPLIAÇÃO DE 0,40M PARA REDE DE DRENAGEM. AF_12/2020 - COM REAPROVEITAMENTO DE TAMPA EXISTENTE</t>
  </si>
  <si>
    <t xml:space="preserve"> 12 </t>
  </si>
  <si>
    <t>SISTEMA FOTOVOLTAICO</t>
  </si>
  <si>
    <t xml:space="preserve"> 12.1 </t>
  </si>
  <si>
    <t>FORNECIMENTO E EXECUÇÃO DE SISTEMA FOTOVOLTAICO, O FORNECIMENTO DEVERÁ SER EXECUTADO CONTENDO A INTEGRALIDADE DO PROJETO PARA IMPLANTAÇÃO DE USINA DE PRODUÇÃO DE ENERGIA FOTOVOLTAICA PARA O CONSELHO REGIONAL DE ODONTOLOGIA DO PARANÁ – CONTRATO 07/2021. O SISTEMA DEVERÁ TER: 12 MICRO INVERSORES, 84 PAINÉIS FOTOVOLTAICOS, 01 QUADRO DE PROTEÇÃO/DISTRIBUIÇÃO (QDG-SOLAR) SUPORTES PARA TELHADO ONDULADO EM FIBROCIMENTO; CABOS SOLARES CC; CABO PP CA E DEMAIS ELEMENTOS NECESSÁRIOS PARA O PERFEITO FORNECIMENTO E FUNCIONAMENTO DO SISTEMA FOTOVOLTAICO CONFORME ESPECIFICAÇÕES EM PROJETO E MEMORIAL DESCRITIVO.</t>
  </si>
  <si>
    <t xml:space="preserve"> 13 </t>
  </si>
  <si>
    <t>SERVIÇOS COMPLEMENTARES</t>
  </si>
  <si>
    <t xml:space="preserve"> 13.1 </t>
  </si>
  <si>
    <t>LIMPEZA GERAL DA OBRA</t>
  </si>
  <si>
    <t>846,60</t>
  </si>
  <si>
    <t xml:space="preserve"> 13.2 </t>
  </si>
  <si>
    <t>SERVENTE EXCLSIVO PARA LIMPEZA PERMANENTE EM OBRAS</t>
  </si>
  <si>
    <t xml:space="preserve"> 14 </t>
  </si>
  <si>
    <t>PROJETO "AS BUILT" - COMO CONSTRUÍDO</t>
  </si>
  <si>
    <t xml:space="preserve"> 14.1 </t>
  </si>
  <si>
    <t>PROJETO ""AS BUILT"" ARQUITETURA</t>
  </si>
  <si>
    <t xml:space="preserve"> 14.2 </t>
  </si>
  <si>
    <t>PROJETO ""AS BUILT"" DE INSTALACOES</t>
  </si>
  <si>
    <t>Totais -&gt;</t>
  </si>
  <si>
    <t>2.452.220,38</t>
  </si>
  <si>
    <t>Total sem BDI</t>
  </si>
  <si>
    <t>Total do BDI</t>
  </si>
  <si>
    <t>Total Geral</t>
  </si>
  <si>
    <t xml:space="preserve">Anexo I - Modelo de Planilha Orçamentária - Reforma Sede CRO </t>
  </si>
  <si>
    <t xml:space="preserve">Padrão - XX,XX%
</t>
  </si>
  <si>
    <t xml:space="preserve">Assinatura:_______________________________________________________________
Empresa: __________________________________________________ 
CNPJ: __________________________________________________  
Responsavel técnico: __________________________________________________  
CREA/PR:__________________________________________________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</si>
</sst>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b/>
      <sz val="10"/>
      <name val="Arial"/>
      <family val="1"/>
    </font>
    <font>
      <b/>
      <sz val="10"/>
      <name val="Arial"/>
      <family val="1"/>
    </font>
    <font>
      <sz val="10"/>
      <name val="Arial"/>
      <family val="1"/>
    </font>
    <font>
      <sz val="10"/>
      <name val="Arial"/>
      <family val="1"/>
    </font>
  </fonts>
  <fills count="2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38">
    <xf numFmtId="0" fontId="0" fillId="0" borderId="0" xfId="0"/>
    <xf numFmtId="0" fontId="1" fillId="2" borderId="0" xfId="0" applyFont="1" applyFill="1" applyAlignment="1">
      <alignment horizontal="left" vertical="top" wrapText="1"/>
    </xf>
    <xf numFmtId="0" fontId="5" fillId="6" borderId="3" xfId="0" applyFont="1" applyFill="1" applyBorder="1" applyAlignment="1">
      <alignment horizontal="right" vertical="top" wrapText="1"/>
    </xf>
    <xf numFmtId="0" fontId="6" fillId="7" borderId="4" xfId="0" applyFont="1" applyFill="1" applyBorder="1" applyAlignment="1">
      <alignment horizontal="left" vertical="top" wrapText="1"/>
    </xf>
    <xf numFmtId="0" fontId="7" fillId="8" borderId="5" xfId="0" applyFont="1" applyFill="1" applyBorder="1" applyAlignment="1">
      <alignment horizontal="right" vertical="top" wrapText="1"/>
    </xf>
    <xf numFmtId="4" fontId="8" fillId="9" borderId="6" xfId="0" applyNumberFormat="1" applyFont="1" applyFill="1" applyBorder="1" applyAlignment="1">
      <alignment horizontal="right" vertical="top" wrapText="1"/>
    </xf>
    <xf numFmtId="0" fontId="10" fillId="10" borderId="7" xfId="0" applyFont="1" applyFill="1" applyBorder="1" applyAlignment="1">
      <alignment horizontal="left" vertical="top" wrapText="1"/>
    </xf>
    <xf numFmtId="0" fontId="11" fillId="11" borderId="8" xfId="0" applyFont="1" applyFill="1" applyBorder="1" applyAlignment="1">
      <alignment horizontal="center" vertical="top" wrapText="1"/>
    </xf>
    <xf numFmtId="0" fontId="12" fillId="12" borderId="9" xfId="0" applyFont="1" applyFill="1" applyBorder="1" applyAlignment="1">
      <alignment horizontal="right" vertical="top" wrapText="1"/>
    </xf>
    <xf numFmtId="4" fontId="13" fillId="13" borderId="10" xfId="0" applyNumberFormat="1" applyFont="1" applyFill="1" applyBorder="1" applyAlignment="1">
      <alignment horizontal="right" vertical="top" wrapText="1"/>
    </xf>
    <xf numFmtId="0" fontId="18" fillId="14" borderId="0" xfId="0" applyFont="1" applyFill="1" applyAlignment="1">
      <alignment horizontal="left" vertical="top" wrapText="1"/>
    </xf>
    <xf numFmtId="0" fontId="19" fillId="15" borderId="0" xfId="0" applyFont="1" applyFill="1" applyAlignment="1">
      <alignment horizontal="center" vertical="top" wrapText="1"/>
    </xf>
    <xf numFmtId="0" fontId="20" fillId="16" borderId="0" xfId="0" applyFont="1" applyFill="1" applyAlignment="1">
      <alignment horizontal="right" vertical="top" wrapText="1"/>
    </xf>
    <xf numFmtId="0" fontId="22" fillId="18" borderId="0" xfId="0" applyFont="1" applyFill="1" applyAlignment="1">
      <alignment horizontal="left" vertical="top" wrapText="1"/>
    </xf>
    <xf numFmtId="0" fontId="23" fillId="19" borderId="0" xfId="0" applyFont="1" applyFill="1" applyAlignment="1">
      <alignment horizontal="center" vertical="top" wrapText="1"/>
    </xf>
    <xf numFmtId="0" fontId="5" fillId="6" borderId="15" xfId="0" applyFont="1" applyFill="1" applyBorder="1" applyAlignment="1">
      <alignment horizontal="right" vertical="top" wrapText="1"/>
    </xf>
    <xf numFmtId="0" fontId="6" fillId="7" borderId="15" xfId="0" applyFont="1" applyFill="1" applyBorder="1" applyAlignment="1">
      <alignment horizontal="left" vertical="top" wrapText="1"/>
    </xf>
    <xf numFmtId="4" fontId="13" fillId="13" borderId="15" xfId="0" applyNumberFormat="1" applyFont="1" applyFill="1" applyBorder="1" applyAlignment="1">
      <alignment horizontal="right" vertical="top" wrapText="1"/>
    </xf>
    <xf numFmtId="4" fontId="20" fillId="16" borderId="0" xfId="0" applyNumberFormat="1" applyFont="1" applyFill="1" applyAlignment="1">
      <alignment horizontal="right" vertical="top" wrapText="1"/>
    </xf>
    <xf numFmtId="0" fontId="14" fillId="20" borderId="11" xfId="0" applyFont="1" applyFill="1" applyBorder="1" applyAlignment="1">
      <alignment horizontal="left" vertical="top" wrapText="1"/>
    </xf>
    <xf numFmtId="0" fontId="16" fillId="20" borderId="13" xfId="0" applyFont="1" applyFill="1" applyBorder="1" applyAlignment="1">
      <alignment horizontal="right" vertical="top" wrapText="1"/>
    </xf>
    <xf numFmtId="0" fontId="15" fillId="20" borderId="12" xfId="0" applyFont="1" applyFill="1" applyBorder="1" applyAlignment="1">
      <alignment horizontal="center" vertical="top" wrapText="1"/>
    </xf>
    <xf numFmtId="4" fontId="17" fillId="20" borderId="14" xfId="0" applyNumberFormat="1" applyFont="1" applyFill="1" applyBorder="1" applyAlignment="1">
      <alignment horizontal="right" vertical="top" wrapText="1"/>
    </xf>
    <xf numFmtId="4" fontId="13" fillId="20" borderId="15" xfId="0" applyNumberFormat="1" applyFont="1" applyFill="1" applyBorder="1" applyAlignment="1">
      <alignment horizontal="right" vertical="top" wrapText="1"/>
    </xf>
    <xf numFmtId="0" fontId="0" fillId="20" borderId="0" xfId="0" applyFill="1"/>
    <xf numFmtId="0" fontId="0" fillId="21" borderId="0" xfId="0" applyFill="1"/>
    <xf numFmtId="0" fontId="18" fillId="14" borderId="0" xfId="0" applyFont="1" applyFill="1" applyAlignment="1">
      <alignment horizontal="left" vertical="top" wrapText="1"/>
    </xf>
    <xf numFmtId="0" fontId="20" fillId="16" borderId="0" xfId="0" applyFont="1" applyFill="1" applyAlignment="1">
      <alignment horizontal="right" vertical="top" wrapText="1"/>
    </xf>
    <xf numFmtId="4" fontId="21" fillId="17" borderId="0" xfId="0" applyNumberFormat="1" applyFont="1" applyFill="1" applyAlignment="1">
      <alignment horizontal="right" vertical="top" wrapText="1"/>
    </xf>
    <xf numFmtId="0" fontId="22" fillId="19" borderId="0" xfId="0" applyFont="1" applyFill="1" applyAlignment="1">
      <alignment horizontal="center" vertical="top" wrapText="1"/>
    </xf>
    <xf numFmtId="0" fontId="0" fillId="0" borderId="0" xfId="0"/>
    <xf numFmtId="0" fontId="2" fillId="3" borderId="0" xfId="0" applyFont="1" applyFill="1" applyAlignment="1">
      <alignment horizontal="center" wrapText="1"/>
    </xf>
    <xf numFmtId="0" fontId="3" fillId="4" borderId="1" xfId="0" applyFont="1" applyFill="1" applyBorder="1" applyAlignment="1">
      <alignment horizontal="left" vertical="top" wrapText="1"/>
    </xf>
    <xf numFmtId="0" fontId="5" fillId="6" borderId="3" xfId="0" applyFont="1" applyFill="1" applyBorder="1" applyAlignment="1">
      <alignment horizontal="right" vertical="top" wrapText="1"/>
    </xf>
    <xf numFmtId="0" fontId="4" fillId="5" borderId="2" xfId="0" applyFont="1" applyFill="1" applyBorder="1" applyAlignment="1">
      <alignment horizontal="center" vertical="top" wrapText="1"/>
    </xf>
    <xf numFmtId="0" fontId="1" fillId="2" borderId="0" xfId="0" applyFont="1" applyFill="1" applyAlignment="1">
      <alignment horizontal="left" vertical="top" wrapText="1"/>
    </xf>
    <xf numFmtId="0" fontId="9" fillId="14" borderId="0" xfId="0" applyFont="1" applyFill="1" applyAlignment="1">
      <alignment horizontal="left" vertical="top" wrapText="1"/>
    </xf>
    <xf numFmtId="0" fontId="9" fillId="14"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1333500"/>
    <xdr:pic>
      <xdr:nvPicPr>
        <xdr:cNvPr id="2" name="Imagem 1">
          <a:extLst>
            <a:ext uri="{FF2B5EF4-FFF2-40B4-BE49-F238E27FC236}">
              <a16:creationId xmlns:a16="http://schemas.microsoft.com/office/drawing/2014/main" xmlns="" id="{00000000-0008-0000-00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8"/>
  <sheetViews>
    <sheetView tabSelected="1" showOutlineSymbols="0" view="pageBreakPreview" topLeftCell="A205" zoomScale="70" zoomScaleNormal="70" zoomScaleSheetLayoutView="70" zoomScalePageLayoutView="25" workbookViewId="0">
      <selection activeCell="W10" sqref="W10"/>
    </sheetView>
  </sheetViews>
  <sheetFormatPr defaultRowHeight="14.25" x14ac:dyDescent="0.2"/>
  <cols>
    <col min="1" max="1" width="7.25" bestFit="1" customWidth="1"/>
    <col min="2" max="2" width="63.5" customWidth="1"/>
    <col min="3" max="3" width="9.125" bestFit="1" customWidth="1"/>
    <col min="4" max="4" width="8.625" bestFit="1" customWidth="1"/>
    <col min="5" max="5" width="12.25" bestFit="1" customWidth="1"/>
    <col min="6" max="6" width="10" hidden="1" customWidth="1"/>
    <col min="7" max="9" width="13" customWidth="1"/>
    <col min="10" max="10" width="14" customWidth="1"/>
    <col min="11" max="11" width="18" customWidth="1"/>
    <col min="12" max="12" width="19.875" customWidth="1"/>
    <col min="13" max="13" width="18.5" hidden="1" customWidth="1"/>
    <col min="14" max="15" width="9" style="25"/>
  </cols>
  <sheetData>
    <row r="1" spans="1:13" ht="15" x14ac:dyDescent="0.2">
      <c r="A1" s="1"/>
      <c r="B1" s="1"/>
      <c r="C1" s="35"/>
      <c r="D1" s="35"/>
      <c r="E1" s="35"/>
      <c r="F1" s="1"/>
      <c r="G1" s="35" t="s">
        <v>0</v>
      </c>
      <c r="H1" s="35"/>
      <c r="I1" s="35"/>
      <c r="J1" s="35"/>
      <c r="K1" s="35"/>
      <c r="L1" s="35"/>
    </row>
    <row r="2" spans="1:13" ht="80.099999999999994" customHeight="1" x14ac:dyDescent="0.2">
      <c r="A2" s="10"/>
      <c r="B2" s="37" t="s">
        <v>563</v>
      </c>
      <c r="C2" s="37"/>
      <c r="D2" s="37"/>
      <c r="E2" s="37"/>
      <c r="F2" s="10"/>
      <c r="G2" s="36" t="s">
        <v>564</v>
      </c>
      <c r="H2" s="26"/>
      <c r="I2" s="26"/>
      <c r="J2" s="26"/>
      <c r="K2" s="26"/>
      <c r="L2" s="26"/>
    </row>
    <row r="3" spans="1:13" ht="15" x14ac:dyDescent="0.25">
      <c r="A3" s="31" t="s">
        <v>1</v>
      </c>
      <c r="B3" s="30"/>
      <c r="C3" s="30"/>
      <c r="D3" s="30"/>
      <c r="E3" s="30"/>
      <c r="F3" s="30"/>
      <c r="G3" s="30"/>
      <c r="H3" s="30"/>
      <c r="I3" s="30"/>
      <c r="J3" s="30"/>
      <c r="K3" s="30"/>
      <c r="L3" s="30"/>
    </row>
    <row r="4" spans="1:13" ht="15" customHeight="1" x14ac:dyDescent="0.2">
      <c r="A4" s="32" t="s">
        <v>2</v>
      </c>
      <c r="B4" s="32" t="s">
        <v>3</v>
      </c>
      <c r="C4" s="34" t="s">
        <v>4</v>
      </c>
      <c r="D4" s="33" t="s">
        <v>5</v>
      </c>
      <c r="E4" s="33" t="s">
        <v>6</v>
      </c>
      <c r="F4" s="15"/>
      <c r="G4" s="34" t="s">
        <v>7</v>
      </c>
      <c r="H4" s="32"/>
      <c r="I4" s="32"/>
      <c r="J4" s="34" t="s">
        <v>8</v>
      </c>
      <c r="K4" s="32"/>
      <c r="L4" s="32"/>
    </row>
    <row r="5" spans="1:13" ht="15" customHeight="1" x14ac:dyDescent="0.2">
      <c r="A5" s="33"/>
      <c r="B5" s="33"/>
      <c r="C5" s="33"/>
      <c r="D5" s="33"/>
      <c r="E5" s="33"/>
      <c r="F5" s="15"/>
      <c r="G5" s="2" t="s">
        <v>9</v>
      </c>
      <c r="H5" s="2" t="s">
        <v>10</v>
      </c>
      <c r="I5" s="2" t="s">
        <v>8</v>
      </c>
      <c r="J5" s="2" t="s">
        <v>9</v>
      </c>
      <c r="K5" s="2" t="s">
        <v>10</v>
      </c>
      <c r="L5" s="2" t="s">
        <v>8</v>
      </c>
      <c r="M5" t="s">
        <v>8</v>
      </c>
    </row>
    <row r="6" spans="1:13" ht="24" customHeight="1" x14ac:dyDescent="0.2">
      <c r="A6" s="3" t="s">
        <v>11</v>
      </c>
      <c r="B6" s="3" t="s">
        <v>12</v>
      </c>
      <c r="C6" s="3"/>
      <c r="D6" s="4"/>
      <c r="E6" s="3"/>
      <c r="F6" s="16"/>
      <c r="G6" s="3"/>
      <c r="H6" s="3"/>
      <c r="I6" s="3"/>
      <c r="J6" s="3"/>
      <c r="K6" s="3"/>
      <c r="L6" s="5">
        <f>SUM(L7:L15)</f>
        <v>0</v>
      </c>
      <c r="M6">
        <v>318428.28000000003</v>
      </c>
    </row>
    <row r="7" spans="1:13" ht="24" customHeight="1" x14ac:dyDescent="0.2">
      <c r="A7" s="6" t="s">
        <v>13</v>
      </c>
      <c r="B7" s="6" t="s">
        <v>14</v>
      </c>
      <c r="C7" s="7" t="s">
        <v>15</v>
      </c>
      <c r="D7" s="8" t="s">
        <v>16</v>
      </c>
      <c r="E7" s="9"/>
      <c r="F7" s="17">
        <f>TRUNC(D7 * E7, 2)</f>
        <v>0</v>
      </c>
      <c r="G7" s="9"/>
      <c r="H7" s="9"/>
      <c r="I7" s="9"/>
      <c r="J7" s="9">
        <f t="shared" ref="J7:J15" si="0">TRUNC(D7 * G7, 2)</f>
        <v>0</v>
      </c>
      <c r="K7" s="9">
        <f t="shared" ref="K7:K15" si="1">L7 - J7</f>
        <v>0</v>
      </c>
      <c r="L7" s="9">
        <f>TRUNC(D7 * I7, 2)</f>
        <v>0</v>
      </c>
      <c r="M7">
        <v>208338.89</v>
      </c>
    </row>
    <row r="8" spans="1:13" ht="26.1" customHeight="1" x14ac:dyDescent="0.2">
      <c r="A8" s="6" t="s">
        <v>17</v>
      </c>
      <c r="B8" s="6" t="s">
        <v>18</v>
      </c>
      <c r="C8" s="7" t="s">
        <v>19</v>
      </c>
      <c r="D8" s="8" t="s">
        <v>20</v>
      </c>
      <c r="E8" s="9"/>
      <c r="F8" s="17">
        <f t="shared" ref="F8:F67" si="2">TRUNC(D8 * E8, 2)</f>
        <v>0</v>
      </c>
      <c r="G8" s="9"/>
      <c r="H8" s="9"/>
      <c r="I8" s="9"/>
      <c r="J8" s="9">
        <f t="shared" si="0"/>
        <v>0</v>
      </c>
      <c r="K8" s="9">
        <f t="shared" si="1"/>
        <v>0</v>
      </c>
      <c r="L8" s="9">
        <f t="shared" ref="L8:L15" si="3">TRUNC(D8 * I8, 2)</f>
        <v>0</v>
      </c>
      <c r="M8">
        <v>449.98</v>
      </c>
    </row>
    <row r="9" spans="1:13" ht="65.099999999999994" customHeight="1" x14ac:dyDescent="0.2">
      <c r="A9" s="6" t="s">
        <v>21</v>
      </c>
      <c r="B9" s="6" t="s">
        <v>22</v>
      </c>
      <c r="C9" s="7" t="s">
        <v>15</v>
      </c>
      <c r="D9" s="8" t="s">
        <v>23</v>
      </c>
      <c r="E9" s="9"/>
      <c r="F9" s="17">
        <f t="shared" si="2"/>
        <v>0</v>
      </c>
      <c r="G9" s="9"/>
      <c r="H9" s="9"/>
      <c r="I9" s="9"/>
      <c r="J9" s="9">
        <f t="shared" si="0"/>
        <v>0</v>
      </c>
      <c r="K9" s="9">
        <f t="shared" si="1"/>
        <v>0</v>
      </c>
      <c r="L9" s="9">
        <f t="shared" si="3"/>
        <v>0</v>
      </c>
      <c r="M9">
        <v>13534.92</v>
      </c>
    </row>
    <row r="10" spans="1:13" ht="65.099999999999994" customHeight="1" x14ac:dyDescent="0.2">
      <c r="A10" s="6" t="s">
        <v>24</v>
      </c>
      <c r="B10" s="6" t="s">
        <v>25</v>
      </c>
      <c r="C10" s="7" t="s">
        <v>26</v>
      </c>
      <c r="D10" s="8" t="s">
        <v>27</v>
      </c>
      <c r="E10" s="9"/>
      <c r="F10" s="17">
        <f t="shared" si="2"/>
        <v>0</v>
      </c>
      <c r="G10" s="9"/>
      <c r="H10" s="9"/>
      <c r="I10" s="9"/>
      <c r="J10" s="9">
        <f t="shared" si="0"/>
        <v>0</v>
      </c>
      <c r="K10" s="9">
        <f t="shared" si="1"/>
        <v>0</v>
      </c>
      <c r="L10" s="9">
        <f t="shared" si="3"/>
        <v>0</v>
      </c>
      <c r="M10">
        <v>8313.2000000000007</v>
      </c>
    </row>
    <row r="11" spans="1:13" ht="65.099999999999994" customHeight="1" x14ac:dyDescent="0.2">
      <c r="A11" s="6" t="s">
        <v>28</v>
      </c>
      <c r="B11" s="6" t="s">
        <v>29</v>
      </c>
      <c r="C11" s="7" t="s">
        <v>26</v>
      </c>
      <c r="D11" s="8" t="s">
        <v>27</v>
      </c>
      <c r="E11" s="9"/>
      <c r="F11" s="17">
        <f t="shared" si="2"/>
        <v>0</v>
      </c>
      <c r="G11" s="9"/>
      <c r="H11" s="9"/>
      <c r="I11" s="9"/>
      <c r="J11" s="9">
        <f t="shared" si="0"/>
        <v>0</v>
      </c>
      <c r="K11" s="9">
        <f t="shared" si="1"/>
        <v>0</v>
      </c>
      <c r="L11" s="9">
        <f t="shared" si="3"/>
        <v>0</v>
      </c>
      <c r="M11">
        <v>5720</v>
      </c>
    </row>
    <row r="12" spans="1:13" ht="26.1" customHeight="1" x14ac:dyDescent="0.2">
      <c r="A12" s="6" t="s">
        <v>30</v>
      </c>
      <c r="B12" s="6" t="s">
        <v>31</v>
      </c>
      <c r="C12" s="7" t="s">
        <v>32</v>
      </c>
      <c r="D12" s="8" t="s">
        <v>33</v>
      </c>
      <c r="E12" s="9"/>
      <c r="F12" s="17">
        <f t="shared" si="2"/>
        <v>0</v>
      </c>
      <c r="G12" s="9"/>
      <c r="H12" s="9"/>
      <c r="I12" s="9"/>
      <c r="J12" s="9">
        <f t="shared" si="0"/>
        <v>0</v>
      </c>
      <c r="K12" s="9">
        <f t="shared" si="1"/>
        <v>0</v>
      </c>
      <c r="L12" s="9">
        <f t="shared" si="3"/>
        <v>0</v>
      </c>
      <c r="M12">
        <v>4267.3</v>
      </c>
    </row>
    <row r="13" spans="1:13" ht="65.099999999999994" customHeight="1" x14ac:dyDescent="0.2">
      <c r="A13" s="6" t="s">
        <v>34</v>
      </c>
      <c r="B13" s="6" t="s">
        <v>35</v>
      </c>
      <c r="C13" s="7" t="s">
        <v>36</v>
      </c>
      <c r="D13" s="8" t="s">
        <v>37</v>
      </c>
      <c r="E13" s="9"/>
      <c r="F13" s="17">
        <f t="shared" si="2"/>
        <v>0</v>
      </c>
      <c r="G13" s="9"/>
      <c r="H13" s="9"/>
      <c r="I13" s="9"/>
      <c r="J13" s="9">
        <f t="shared" si="0"/>
        <v>0</v>
      </c>
      <c r="K13" s="9">
        <f t="shared" si="1"/>
        <v>0</v>
      </c>
      <c r="L13" s="9">
        <f t="shared" si="3"/>
        <v>0</v>
      </c>
      <c r="M13">
        <v>46624.959999999999</v>
      </c>
    </row>
    <row r="14" spans="1:13" ht="51.95" customHeight="1" x14ac:dyDescent="0.2">
      <c r="A14" s="6" t="s">
        <v>38</v>
      </c>
      <c r="B14" s="6" t="s">
        <v>39</v>
      </c>
      <c r="C14" s="7" t="s">
        <v>19</v>
      </c>
      <c r="D14" s="8" t="s">
        <v>40</v>
      </c>
      <c r="E14" s="9"/>
      <c r="F14" s="17">
        <f t="shared" si="2"/>
        <v>0</v>
      </c>
      <c r="G14" s="9"/>
      <c r="H14" s="9"/>
      <c r="I14" s="9"/>
      <c r="J14" s="9">
        <f t="shared" si="0"/>
        <v>0</v>
      </c>
      <c r="K14" s="9">
        <f t="shared" si="1"/>
        <v>0</v>
      </c>
      <c r="L14" s="9">
        <f t="shared" si="3"/>
        <v>0</v>
      </c>
      <c r="M14">
        <v>20103.419999999998</v>
      </c>
    </row>
    <row r="15" spans="1:13" ht="26.1" customHeight="1" x14ac:dyDescent="0.2">
      <c r="A15" s="6" t="s">
        <v>41</v>
      </c>
      <c r="B15" s="6" t="s">
        <v>42</v>
      </c>
      <c r="C15" s="7" t="s">
        <v>19</v>
      </c>
      <c r="D15" s="8" t="s">
        <v>40</v>
      </c>
      <c r="E15" s="9"/>
      <c r="F15" s="17">
        <f t="shared" si="2"/>
        <v>0</v>
      </c>
      <c r="G15" s="9"/>
      <c r="H15" s="9"/>
      <c r="I15" s="9"/>
      <c r="J15" s="9">
        <f t="shared" si="0"/>
        <v>0</v>
      </c>
      <c r="K15" s="9">
        <f t="shared" si="1"/>
        <v>0</v>
      </c>
      <c r="L15" s="9">
        <f t="shared" si="3"/>
        <v>0</v>
      </c>
      <c r="M15">
        <v>11075.61</v>
      </c>
    </row>
    <row r="16" spans="1:13" ht="24" customHeight="1" x14ac:dyDescent="0.2">
      <c r="A16" s="3" t="s">
        <v>43</v>
      </c>
      <c r="B16" s="3" t="s">
        <v>44</v>
      </c>
      <c r="C16" s="3"/>
      <c r="D16" s="4"/>
      <c r="E16" s="3"/>
      <c r="F16" s="17">
        <f t="shared" si="2"/>
        <v>0</v>
      </c>
      <c r="G16" s="3"/>
      <c r="H16" s="3"/>
      <c r="I16" s="3"/>
      <c r="J16" s="3"/>
      <c r="K16" s="3"/>
      <c r="L16" s="5">
        <f>L17+L22+L33+L40+L44</f>
        <v>0</v>
      </c>
      <c r="M16">
        <v>129605.03</v>
      </c>
    </row>
    <row r="17" spans="1:13" ht="24" customHeight="1" x14ac:dyDescent="0.2">
      <c r="A17" s="3" t="s">
        <v>45</v>
      </c>
      <c r="B17" s="3" t="s">
        <v>46</v>
      </c>
      <c r="C17" s="3"/>
      <c r="D17" s="4"/>
      <c r="E17" s="3"/>
      <c r="F17" s="17">
        <f t="shared" si="2"/>
        <v>0</v>
      </c>
      <c r="G17" s="3"/>
      <c r="H17" s="3"/>
      <c r="I17" s="3"/>
      <c r="J17" s="3"/>
      <c r="K17" s="3"/>
      <c r="L17" s="5">
        <f>SUM(L18:L21)</f>
        <v>0</v>
      </c>
      <c r="M17">
        <v>9748.07</v>
      </c>
    </row>
    <row r="18" spans="1:13" ht="26.1" customHeight="1" x14ac:dyDescent="0.2">
      <c r="A18" s="6" t="s">
        <v>47</v>
      </c>
      <c r="B18" s="6" t="s">
        <v>48</v>
      </c>
      <c r="C18" s="7" t="s">
        <v>19</v>
      </c>
      <c r="D18" s="8" t="s">
        <v>49</v>
      </c>
      <c r="E18" s="9"/>
      <c r="F18" s="17"/>
      <c r="G18" s="9"/>
      <c r="H18" s="9"/>
      <c r="I18" s="9"/>
      <c r="J18" s="9">
        <f>TRUNC(D18 * G18, 2)</f>
        <v>0</v>
      </c>
      <c r="K18" s="9">
        <f>L18 - J18</f>
        <v>0</v>
      </c>
      <c r="L18" s="9">
        <f t="shared" ref="L18:L21" si="4">TRUNC(D18 * I18, 2)</f>
        <v>0</v>
      </c>
      <c r="M18">
        <v>586.29999999999995</v>
      </c>
    </row>
    <row r="19" spans="1:13" ht="39" customHeight="1" x14ac:dyDescent="0.2">
      <c r="A19" s="6" t="s">
        <v>50</v>
      </c>
      <c r="B19" s="6" t="s">
        <v>51</v>
      </c>
      <c r="C19" s="7" t="s">
        <v>52</v>
      </c>
      <c r="D19" s="8" t="s">
        <v>53</v>
      </c>
      <c r="E19" s="9"/>
      <c r="F19" s="17"/>
      <c r="G19" s="9"/>
      <c r="H19" s="9"/>
      <c r="I19" s="9"/>
      <c r="J19" s="9">
        <f>TRUNC(D19 * G19, 2)</f>
        <v>0</v>
      </c>
      <c r="K19" s="9">
        <f>L19 - J19</f>
        <v>0</v>
      </c>
      <c r="L19" s="9">
        <f t="shared" si="4"/>
        <v>0</v>
      </c>
      <c r="M19">
        <v>2432.69</v>
      </c>
    </row>
    <row r="20" spans="1:13" ht="26.1" customHeight="1" x14ac:dyDescent="0.2">
      <c r="A20" s="6" t="s">
        <v>54</v>
      </c>
      <c r="B20" s="6" t="s">
        <v>55</v>
      </c>
      <c r="C20" s="7" t="s">
        <v>19</v>
      </c>
      <c r="D20" s="8" t="s">
        <v>56</v>
      </c>
      <c r="E20" s="9"/>
      <c r="F20" s="17"/>
      <c r="G20" s="9"/>
      <c r="H20" s="9"/>
      <c r="I20" s="9"/>
      <c r="J20" s="9">
        <f>TRUNC(D20 * G20, 2)</f>
        <v>0</v>
      </c>
      <c r="K20" s="9">
        <f>L20 - J20</f>
        <v>0</v>
      </c>
      <c r="L20" s="9">
        <f t="shared" si="4"/>
        <v>0</v>
      </c>
      <c r="M20">
        <v>5674.62</v>
      </c>
    </row>
    <row r="21" spans="1:13" ht="39" customHeight="1" x14ac:dyDescent="0.2">
      <c r="A21" s="6" t="s">
        <v>57</v>
      </c>
      <c r="B21" s="6" t="s">
        <v>58</v>
      </c>
      <c r="C21" s="7" t="s">
        <v>52</v>
      </c>
      <c r="D21" s="8" t="s">
        <v>59</v>
      </c>
      <c r="E21" s="9"/>
      <c r="F21" s="17"/>
      <c r="G21" s="9"/>
      <c r="H21" s="9"/>
      <c r="I21" s="9"/>
      <c r="J21" s="9">
        <f>TRUNC(D21 * G21, 2)</f>
        <v>0</v>
      </c>
      <c r="K21" s="9">
        <f>L21 - J21</f>
        <v>0</v>
      </c>
      <c r="L21" s="9">
        <f t="shared" si="4"/>
        <v>0</v>
      </c>
      <c r="M21">
        <v>1054.46</v>
      </c>
    </row>
    <row r="22" spans="1:13" ht="24" customHeight="1" x14ac:dyDescent="0.2">
      <c r="A22" s="3" t="s">
        <v>60</v>
      </c>
      <c r="B22" s="3" t="s">
        <v>61</v>
      </c>
      <c r="C22" s="3"/>
      <c r="D22" s="4"/>
      <c r="E22" s="3"/>
      <c r="F22" s="17">
        <f t="shared" si="2"/>
        <v>0</v>
      </c>
      <c r="G22" s="3"/>
      <c r="H22" s="3"/>
      <c r="I22" s="3"/>
      <c r="J22" s="3"/>
      <c r="K22" s="3"/>
      <c r="L22" s="5">
        <f>SUM(L23:L29)</f>
        <v>0</v>
      </c>
      <c r="M22">
        <v>47466.9</v>
      </c>
    </row>
    <row r="23" spans="1:13" ht="26.1" customHeight="1" x14ac:dyDescent="0.2">
      <c r="A23" s="6" t="s">
        <v>62</v>
      </c>
      <c r="B23" s="6" t="s">
        <v>63</v>
      </c>
      <c r="C23" s="7" t="s">
        <v>19</v>
      </c>
      <c r="D23" s="8" t="s">
        <v>64</v>
      </c>
      <c r="E23" s="9"/>
      <c r="F23" s="17"/>
      <c r="G23" s="9"/>
      <c r="H23" s="9"/>
      <c r="I23" s="9"/>
      <c r="J23" s="9">
        <f t="shared" ref="J23:J28" si="5">TRUNC(D23 * G23, 2)</f>
        <v>0</v>
      </c>
      <c r="K23" s="9">
        <f t="shared" ref="K23:K28" si="6">L23 - J23</f>
        <v>0</v>
      </c>
      <c r="L23" s="9">
        <f t="shared" ref="L23:L28" si="7">TRUNC(D23 * I23, 2)</f>
        <v>0</v>
      </c>
      <c r="M23">
        <v>89.03</v>
      </c>
    </row>
    <row r="24" spans="1:13" ht="51.95" customHeight="1" x14ac:dyDescent="0.2">
      <c r="A24" s="6" t="s">
        <v>65</v>
      </c>
      <c r="B24" s="6" t="s">
        <v>66</v>
      </c>
      <c r="C24" s="7" t="s">
        <v>19</v>
      </c>
      <c r="D24" s="8" t="s">
        <v>67</v>
      </c>
      <c r="E24" s="9"/>
      <c r="F24" s="17"/>
      <c r="G24" s="9"/>
      <c r="H24" s="9"/>
      <c r="I24" s="9"/>
      <c r="J24" s="9">
        <f t="shared" si="5"/>
        <v>0</v>
      </c>
      <c r="K24" s="9">
        <f t="shared" si="6"/>
        <v>0</v>
      </c>
      <c r="L24" s="9">
        <f t="shared" si="7"/>
        <v>0</v>
      </c>
      <c r="M24">
        <v>2659.12</v>
      </c>
    </row>
    <row r="25" spans="1:13" ht="65.099999999999994" customHeight="1" x14ac:dyDescent="0.2">
      <c r="A25" s="6" t="s">
        <v>68</v>
      </c>
      <c r="B25" s="6" t="s">
        <v>69</v>
      </c>
      <c r="C25" s="7" t="s">
        <v>19</v>
      </c>
      <c r="D25" s="8" t="s">
        <v>70</v>
      </c>
      <c r="E25" s="9"/>
      <c r="F25" s="17"/>
      <c r="G25" s="9"/>
      <c r="H25" s="9"/>
      <c r="I25" s="9"/>
      <c r="J25" s="9">
        <f t="shared" si="5"/>
        <v>0</v>
      </c>
      <c r="K25" s="9">
        <f t="shared" si="6"/>
        <v>0</v>
      </c>
      <c r="L25" s="9">
        <f t="shared" si="7"/>
        <v>0</v>
      </c>
      <c r="M25">
        <v>29422.46</v>
      </c>
    </row>
    <row r="26" spans="1:13" ht="39" customHeight="1" x14ac:dyDescent="0.2">
      <c r="A26" s="6" t="s">
        <v>71</v>
      </c>
      <c r="B26" s="6" t="s">
        <v>72</v>
      </c>
      <c r="C26" s="7" t="s">
        <v>19</v>
      </c>
      <c r="D26" s="8" t="s">
        <v>73</v>
      </c>
      <c r="E26" s="9"/>
      <c r="F26" s="17"/>
      <c r="G26" s="9"/>
      <c r="H26" s="9"/>
      <c r="I26" s="9"/>
      <c r="J26" s="9">
        <f t="shared" si="5"/>
        <v>0</v>
      </c>
      <c r="K26" s="9">
        <f t="shared" si="6"/>
        <v>0</v>
      </c>
      <c r="L26" s="9">
        <f t="shared" si="7"/>
        <v>0</v>
      </c>
      <c r="M26">
        <v>2161.73</v>
      </c>
    </row>
    <row r="27" spans="1:13" ht="39" customHeight="1" x14ac:dyDescent="0.2">
      <c r="A27" s="6" t="s">
        <v>74</v>
      </c>
      <c r="B27" s="6" t="s">
        <v>75</v>
      </c>
      <c r="C27" s="7" t="s">
        <v>19</v>
      </c>
      <c r="D27" s="8" t="s">
        <v>76</v>
      </c>
      <c r="E27" s="9"/>
      <c r="F27" s="17"/>
      <c r="G27" s="9"/>
      <c r="H27" s="9"/>
      <c r="I27" s="9"/>
      <c r="J27" s="9">
        <f t="shared" si="5"/>
        <v>0</v>
      </c>
      <c r="K27" s="9">
        <f t="shared" si="6"/>
        <v>0</v>
      </c>
      <c r="L27" s="9">
        <f t="shared" si="7"/>
        <v>0</v>
      </c>
      <c r="M27">
        <v>1131.73</v>
      </c>
    </row>
    <row r="28" spans="1:13" ht="24" customHeight="1" x14ac:dyDescent="0.2">
      <c r="A28" s="6" t="s">
        <v>77</v>
      </c>
      <c r="B28" s="6" t="s">
        <v>78</v>
      </c>
      <c r="C28" s="7" t="s">
        <v>19</v>
      </c>
      <c r="D28" s="8" t="s">
        <v>79</v>
      </c>
      <c r="E28" s="9"/>
      <c r="F28" s="17"/>
      <c r="G28" s="9"/>
      <c r="H28" s="9"/>
      <c r="I28" s="9"/>
      <c r="J28" s="9">
        <f t="shared" si="5"/>
        <v>0</v>
      </c>
      <c r="K28" s="9">
        <f t="shared" si="6"/>
        <v>0</v>
      </c>
      <c r="L28" s="9">
        <f t="shared" si="7"/>
        <v>0</v>
      </c>
      <c r="M28">
        <v>1622.38</v>
      </c>
    </row>
    <row r="29" spans="1:13" ht="24" customHeight="1" x14ac:dyDescent="0.2">
      <c r="A29" s="3" t="s">
        <v>80</v>
      </c>
      <c r="B29" s="3" t="s">
        <v>81</v>
      </c>
      <c r="C29" s="3"/>
      <c r="D29" s="4"/>
      <c r="E29" s="3"/>
      <c r="F29" s="17">
        <f t="shared" si="2"/>
        <v>0</v>
      </c>
      <c r="G29" s="3"/>
      <c r="H29" s="3"/>
      <c r="I29" s="3"/>
      <c r="J29" s="3"/>
      <c r="K29" s="3"/>
      <c r="L29" s="5">
        <f>SUM(L30:L32)</f>
        <v>0</v>
      </c>
      <c r="M29">
        <v>10380.450000000001</v>
      </c>
    </row>
    <row r="30" spans="1:13" ht="26.1" customHeight="1" x14ac:dyDescent="0.2">
      <c r="A30" s="6" t="s">
        <v>82</v>
      </c>
      <c r="B30" s="6" t="s">
        <v>83</v>
      </c>
      <c r="C30" s="7" t="s">
        <v>19</v>
      </c>
      <c r="D30" s="8" t="s">
        <v>84</v>
      </c>
      <c r="E30" s="9"/>
      <c r="F30" s="17"/>
      <c r="G30" s="9"/>
      <c r="H30" s="9"/>
      <c r="I30" s="9"/>
      <c r="J30" s="9">
        <f>TRUNC(D30 * G30, 2)</f>
        <v>0</v>
      </c>
      <c r="K30" s="9">
        <f>L30 - J30</f>
        <v>0</v>
      </c>
      <c r="L30" s="9">
        <f t="shared" ref="L30:L32" si="8">TRUNC(D30 * I30, 2)</f>
        <v>0</v>
      </c>
      <c r="M30">
        <v>3305.57</v>
      </c>
    </row>
    <row r="31" spans="1:13" ht="26.1" customHeight="1" x14ac:dyDescent="0.2">
      <c r="A31" s="6" t="s">
        <v>85</v>
      </c>
      <c r="B31" s="6" t="s">
        <v>86</v>
      </c>
      <c r="C31" s="7" t="s">
        <v>19</v>
      </c>
      <c r="D31" s="8" t="s">
        <v>84</v>
      </c>
      <c r="E31" s="9"/>
      <c r="F31" s="17"/>
      <c r="G31" s="9"/>
      <c r="H31" s="9"/>
      <c r="I31" s="9"/>
      <c r="J31" s="9">
        <f>TRUNC(D31 * G31, 2)</f>
        <v>0</v>
      </c>
      <c r="K31" s="9">
        <f>L31 - J31</f>
        <v>0</v>
      </c>
      <c r="L31" s="9">
        <f t="shared" si="8"/>
        <v>0</v>
      </c>
      <c r="M31">
        <v>6692.26</v>
      </c>
    </row>
    <row r="32" spans="1:13" ht="39" customHeight="1" x14ac:dyDescent="0.2">
      <c r="A32" s="6" t="s">
        <v>87</v>
      </c>
      <c r="B32" s="6" t="s">
        <v>88</v>
      </c>
      <c r="C32" s="7" t="s">
        <v>19</v>
      </c>
      <c r="D32" s="8" t="s">
        <v>89</v>
      </c>
      <c r="E32" s="9"/>
      <c r="F32" s="17"/>
      <c r="G32" s="9"/>
      <c r="H32" s="9"/>
      <c r="I32" s="9"/>
      <c r="J32" s="9">
        <f>TRUNC(D32 * G32, 2)</f>
        <v>0</v>
      </c>
      <c r="K32" s="9">
        <f>L32 - J32</f>
        <v>0</v>
      </c>
      <c r="L32" s="9">
        <f t="shared" si="8"/>
        <v>0</v>
      </c>
      <c r="M32">
        <v>382.62</v>
      </c>
    </row>
    <row r="33" spans="1:13" ht="24" customHeight="1" x14ac:dyDescent="0.2">
      <c r="A33" s="3" t="s">
        <v>90</v>
      </c>
      <c r="B33" s="3" t="s">
        <v>91</v>
      </c>
      <c r="C33" s="3"/>
      <c r="D33" s="4"/>
      <c r="E33" s="3"/>
      <c r="F33" s="17">
        <f t="shared" si="2"/>
        <v>0</v>
      </c>
      <c r="G33" s="3"/>
      <c r="H33" s="3"/>
      <c r="I33" s="3"/>
      <c r="J33" s="3"/>
      <c r="K33" s="3"/>
      <c r="L33" s="5">
        <f>SUM(L34:L39)</f>
        <v>0</v>
      </c>
      <c r="M33">
        <v>67959.929999999993</v>
      </c>
    </row>
    <row r="34" spans="1:13" ht="26.1" customHeight="1" x14ac:dyDescent="0.2">
      <c r="A34" s="6" t="s">
        <v>92</v>
      </c>
      <c r="B34" s="6" t="s">
        <v>93</v>
      </c>
      <c r="C34" s="7" t="s">
        <v>19</v>
      </c>
      <c r="D34" s="8" t="s">
        <v>94</v>
      </c>
      <c r="E34" s="9"/>
      <c r="F34" s="17"/>
      <c r="G34" s="9"/>
      <c r="H34" s="9"/>
      <c r="I34" s="9"/>
      <c r="J34" s="9">
        <f t="shared" ref="J34:J39" si="9">TRUNC(D34 * G34, 2)</f>
        <v>0</v>
      </c>
      <c r="K34" s="9">
        <f t="shared" ref="K34:K39" si="10">L34 - J34</f>
        <v>0</v>
      </c>
      <c r="L34" s="9">
        <f t="shared" ref="L34:L39" si="11">TRUNC(D34 * I34, 2)</f>
        <v>0</v>
      </c>
      <c r="M34">
        <v>1685.1</v>
      </c>
    </row>
    <row r="35" spans="1:13" ht="26.1" customHeight="1" x14ac:dyDescent="0.2">
      <c r="A35" s="6" t="s">
        <v>95</v>
      </c>
      <c r="B35" s="6" t="s">
        <v>96</v>
      </c>
      <c r="C35" s="7" t="s">
        <v>19</v>
      </c>
      <c r="D35" s="8" t="s">
        <v>97</v>
      </c>
      <c r="E35" s="9"/>
      <c r="F35" s="17"/>
      <c r="G35" s="9"/>
      <c r="H35" s="9"/>
      <c r="I35" s="9"/>
      <c r="J35" s="9">
        <f t="shared" si="9"/>
        <v>0</v>
      </c>
      <c r="K35" s="9">
        <f t="shared" si="10"/>
        <v>0</v>
      </c>
      <c r="L35" s="9">
        <f t="shared" si="11"/>
        <v>0</v>
      </c>
      <c r="M35">
        <v>26888.400000000001</v>
      </c>
    </row>
    <row r="36" spans="1:13" ht="39" customHeight="1" x14ac:dyDescent="0.2">
      <c r="A36" s="6" t="s">
        <v>98</v>
      </c>
      <c r="B36" s="6" t="s">
        <v>99</v>
      </c>
      <c r="C36" s="7" t="s">
        <v>19</v>
      </c>
      <c r="D36" s="8" t="s">
        <v>100</v>
      </c>
      <c r="E36" s="9"/>
      <c r="F36" s="17"/>
      <c r="G36" s="9"/>
      <c r="H36" s="9"/>
      <c r="I36" s="9"/>
      <c r="J36" s="9">
        <f t="shared" si="9"/>
        <v>0</v>
      </c>
      <c r="K36" s="9">
        <f t="shared" si="10"/>
        <v>0</v>
      </c>
      <c r="L36" s="9">
        <f t="shared" si="11"/>
        <v>0</v>
      </c>
      <c r="M36">
        <v>554.79999999999995</v>
      </c>
    </row>
    <row r="37" spans="1:13" ht="78" customHeight="1" x14ac:dyDescent="0.2">
      <c r="A37" s="6" t="s">
        <v>101</v>
      </c>
      <c r="B37" s="6" t="s">
        <v>102</v>
      </c>
      <c r="C37" s="7" t="s">
        <v>19</v>
      </c>
      <c r="D37" s="8" t="s">
        <v>103</v>
      </c>
      <c r="E37" s="9"/>
      <c r="F37" s="17"/>
      <c r="G37" s="9"/>
      <c r="H37" s="9"/>
      <c r="I37" s="9"/>
      <c r="J37" s="9">
        <f t="shared" si="9"/>
        <v>0</v>
      </c>
      <c r="K37" s="9">
        <f t="shared" si="10"/>
        <v>0</v>
      </c>
      <c r="L37" s="9">
        <f t="shared" si="11"/>
        <v>0</v>
      </c>
      <c r="M37">
        <v>3138.23</v>
      </c>
    </row>
    <row r="38" spans="1:13" ht="26.1" customHeight="1" x14ac:dyDescent="0.2">
      <c r="A38" s="6" t="s">
        <v>104</v>
      </c>
      <c r="B38" s="6" t="s">
        <v>105</v>
      </c>
      <c r="C38" s="7" t="s">
        <v>19</v>
      </c>
      <c r="D38" s="8" t="s">
        <v>94</v>
      </c>
      <c r="E38" s="9"/>
      <c r="F38" s="17"/>
      <c r="G38" s="9"/>
      <c r="H38" s="9"/>
      <c r="I38" s="9"/>
      <c r="J38" s="9">
        <f t="shared" si="9"/>
        <v>0</v>
      </c>
      <c r="K38" s="9">
        <f t="shared" si="10"/>
        <v>0</v>
      </c>
      <c r="L38" s="9">
        <f t="shared" si="11"/>
        <v>0</v>
      </c>
      <c r="M38">
        <v>28497.15</v>
      </c>
    </row>
    <row r="39" spans="1:13" ht="39" customHeight="1" x14ac:dyDescent="0.2">
      <c r="A39" s="6" t="s">
        <v>106</v>
      </c>
      <c r="B39" s="6" t="s">
        <v>107</v>
      </c>
      <c r="C39" s="7" t="s">
        <v>108</v>
      </c>
      <c r="D39" s="8" t="s">
        <v>109</v>
      </c>
      <c r="E39" s="9"/>
      <c r="F39" s="17"/>
      <c r="G39" s="9"/>
      <c r="H39" s="9"/>
      <c r="I39" s="9"/>
      <c r="J39" s="9">
        <f t="shared" si="9"/>
        <v>0</v>
      </c>
      <c r="K39" s="9">
        <f t="shared" si="10"/>
        <v>0</v>
      </c>
      <c r="L39" s="9">
        <f t="shared" si="11"/>
        <v>0</v>
      </c>
      <c r="M39">
        <v>7196.25</v>
      </c>
    </row>
    <row r="40" spans="1:13" ht="24" customHeight="1" x14ac:dyDescent="0.2">
      <c r="A40" s="3" t="s">
        <v>110</v>
      </c>
      <c r="B40" s="3" t="s">
        <v>111</v>
      </c>
      <c r="C40" s="3"/>
      <c r="D40" s="4"/>
      <c r="E40" s="3"/>
      <c r="F40" s="17">
        <f t="shared" si="2"/>
        <v>0</v>
      </c>
      <c r="G40" s="3"/>
      <c r="H40" s="3"/>
      <c r="I40" s="3"/>
      <c r="J40" s="3"/>
      <c r="K40" s="3"/>
      <c r="L40" s="5">
        <f>SUM(L41:L43)</f>
        <v>0</v>
      </c>
      <c r="M40">
        <v>393</v>
      </c>
    </row>
    <row r="41" spans="1:13" ht="26.1" customHeight="1" x14ac:dyDescent="0.2">
      <c r="A41" s="6" t="s">
        <v>112</v>
      </c>
      <c r="B41" s="6" t="s">
        <v>113</v>
      </c>
      <c r="C41" s="7" t="s">
        <v>15</v>
      </c>
      <c r="D41" s="8" t="s">
        <v>114</v>
      </c>
      <c r="E41" s="9"/>
      <c r="F41" s="17"/>
      <c r="G41" s="9"/>
      <c r="H41" s="9"/>
      <c r="I41" s="9"/>
      <c r="J41" s="9">
        <f>TRUNC(D41 * G41, 2)</f>
        <v>0</v>
      </c>
      <c r="K41" s="9">
        <f>L41 - J41</f>
        <v>0</v>
      </c>
      <c r="L41" s="9">
        <f t="shared" ref="L41:L43" si="12">TRUNC(D41 * I41, 2)</f>
        <v>0</v>
      </c>
      <c r="M41">
        <v>292.5</v>
      </c>
    </row>
    <row r="42" spans="1:13" ht="26.1" customHeight="1" x14ac:dyDescent="0.2">
      <c r="A42" s="6" t="s">
        <v>115</v>
      </c>
      <c r="B42" s="6" t="s">
        <v>116</v>
      </c>
      <c r="C42" s="7" t="s">
        <v>108</v>
      </c>
      <c r="D42" s="8" t="s">
        <v>117</v>
      </c>
      <c r="E42" s="9"/>
      <c r="F42" s="17"/>
      <c r="G42" s="9"/>
      <c r="H42" s="9"/>
      <c r="I42" s="9"/>
      <c r="J42" s="9">
        <f>TRUNC(D42 * G42, 2)</f>
        <v>0</v>
      </c>
      <c r="K42" s="9">
        <f>L42 - J42</f>
        <v>0</v>
      </c>
      <c r="L42" s="9">
        <f t="shared" si="12"/>
        <v>0</v>
      </c>
      <c r="M42">
        <v>51</v>
      </c>
    </row>
    <row r="43" spans="1:13" ht="26.1" customHeight="1" x14ac:dyDescent="0.2">
      <c r="A43" s="6" t="s">
        <v>118</v>
      </c>
      <c r="B43" s="6" t="s">
        <v>119</v>
      </c>
      <c r="C43" s="7" t="s">
        <v>15</v>
      </c>
      <c r="D43" s="8" t="s">
        <v>117</v>
      </c>
      <c r="E43" s="9"/>
      <c r="F43" s="17"/>
      <c r="G43" s="9"/>
      <c r="H43" s="9"/>
      <c r="I43" s="9"/>
      <c r="J43" s="9">
        <f>TRUNC(D43 * G43, 2)</f>
        <v>0</v>
      </c>
      <c r="K43" s="9">
        <f>L43 - J43</f>
        <v>0</v>
      </c>
      <c r="L43" s="9">
        <f t="shared" si="12"/>
        <v>0</v>
      </c>
      <c r="M43">
        <v>49.5</v>
      </c>
    </row>
    <row r="44" spans="1:13" ht="24" customHeight="1" x14ac:dyDescent="0.2">
      <c r="A44" s="3" t="s">
        <v>120</v>
      </c>
      <c r="B44" s="3" t="s">
        <v>121</v>
      </c>
      <c r="C44" s="3"/>
      <c r="D44" s="4"/>
      <c r="E44" s="3"/>
      <c r="F44" s="17">
        <f t="shared" si="2"/>
        <v>0</v>
      </c>
      <c r="G44" s="3"/>
      <c r="H44" s="3"/>
      <c r="I44" s="3"/>
      <c r="J44" s="3"/>
      <c r="K44" s="3"/>
      <c r="L44" s="5">
        <f>SUM(L45:L46)</f>
        <v>0</v>
      </c>
      <c r="M44">
        <v>4037.13</v>
      </c>
    </row>
    <row r="45" spans="1:13" ht="24" customHeight="1" x14ac:dyDescent="0.2">
      <c r="A45" s="6" t="s">
        <v>122</v>
      </c>
      <c r="B45" s="6" t="s">
        <v>78</v>
      </c>
      <c r="C45" s="7" t="s">
        <v>19</v>
      </c>
      <c r="D45" s="8" t="s">
        <v>123</v>
      </c>
      <c r="E45" s="9"/>
      <c r="F45" s="17"/>
      <c r="G45" s="9"/>
      <c r="H45" s="9"/>
      <c r="I45" s="9"/>
      <c r="J45" s="9">
        <f>TRUNC(D45 * G45, 2)</f>
        <v>0</v>
      </c>
      <c r="K45" s="9">
        <f>L45 - J45</f>
        <v>0</v>
      </c>
      <c r="L45" s="9">
        <f t="shared" ref="L45:L46" si="13">TRUNC(D45 * I45, 2)</f>
        <v>0</v>
      </c>
      <c r="M45">
        <v>3051.99</v>
      </c>
    </row>
    <row r="46" spans="1:13" ht="24" customHeight="1" x14ac:dyDescent="0.2">
      <c r="A46" s="6" t="s">
        <v>124</v>
      </c>
      <c r="B46" s="6" t="s">
        <v>125</v>
      </c>
      <c r="C46" s="7" t="s">
        <v>19</v>
      </c>
      <c r="D46" s="8" t="s">
        <v>126</v>
      </c>
      <c r="E46" s="9"/>
      <c r="F46" s="17"/>
      <c r="G46" s="9"/>
      <c r="H46" s="9"/>
      <c r="I46" s="9"/>
      <c r="J46" s="9">
        <f>TRUNC(D46 * G46, 2)</f>
        <v>0</v>
      </c>
      <c r="K46" s="9">
        <f>L46 - J46</f>
        <v>0</v>
      </c>
      <c r="L46" s="9">
        <f t="shared" si="13"/>
        <v>0</v>
      </c>
      <c r="M46">
        <v>985.14</v>
      </c>
    </row>
    <row r="47" spans="1:13" ht="24" customHeight="1" x14ac:dyDescent="0.2">
      <c r="A47" s="3" t="s">
        <v>127</v>
      </c>
      <c r="B47" s="3" t="s">
        <v>46</v>
      </c>
      <c r="C47" s="3"/>
      <c r="D47" s="4"/>
      <c r="E47" s="3"/>
      <c r="F47" s="17">
        <f t="shared" si="2"/>
        <v>0</v>
      </c>
      <c r="G47" s="3"/>
      <c r="H47" s="3"/>
      <c r="I47" s="3"/>
      <c r="J47" s="3"/>
      <c r="K47" s="3"/>
      <c r="L47" s="5">
        <f>SUM(L48:L51)</f>
        <v>0</v>
      </c>
      <c r="M47">
        <v>44073.72</v>
      </c>
    </row>
    <row r="48" spans="1:13" ht="65.099999999999994" customHeight="1" x14ac:dyDescent="0.2">
      <c r="A48" s="6" t="s">
        <v>128</v>
      </c>
      <c r="B48" s="6" t="s">
        <v>129</v>
      </c>
      <c r="C48" s="7" t="s">
        <v>19</v>
      </c>
      <c r="D48" s="8" t="s">
        <v>130</v>
      </c>
      <c r="E48" s="9"/>
      <c r="F48" s="17"/>
      <c r="G48" s="9"/>
      <c r="H48" s="9"/>
      <c r="I48" s="9"/>
      <c r="J48" s="9">
        <f>TRUNC(D48 * G48, 2)</f>
        <v>0</v>
      </c>
      <c r="K48" s="9">
        <f>L48 - J48</f>
        <v>0</v>
      </c>
      <c r="L48" s="9">
        <f t="shared" ref="L48:L51" si="14">TRUNC(D48 * I48, 2)</f>
        <v>0</v>
      </c>
      <c r="M48">
        <v>32187.13</v>
      </c>
    </row>
    <row r="49" spans="1:13" ht="39" customHeight="1" x14ac:dyDescent="0.2">
      <c r="A49" s="6" t="s">
        <v>131</v>
      </c>
      <c r="B49" s="6" t="s">
        <v>132</v>
      </c>
      <c r="C49" s="7" t="s">
        <v>19</v>
      </c>
      <c r="D49" s="8" t="s">
        <v>130</v>
      </c>
      <c r="E49" s="9"/>
      <c r="F49" s="17"/>
      <c r="G49" s="9"/>
      <c r="H49" s="9"/>
      <c r="I49" s="9"/>
      <c r="J49" s="9">
        <f>TRUNC(D49 * G49, 2)</f>
        <v>0</v>
      </c>
      <c r="K49" s="9">
        <f>L49 - J49</f>
        <v>0</v>
      </c>
      <c r="L49" s="9">
        <f t="shared" si="14"/>
        <v>0</v>
      </c>
      <c r="M49">
        <v>6222.09</v>
      </c>
    </row>
    <row r="50" spans="1:13" ht="51.95" customHeight="1" x14ac:dyDescent="0.2">
      <c r="A50" s="6" t="s">
        <v>133</v>
      </c>
      <c r="B50" s="6" t="s">
        <v>134</v>
      </c>
      <c r="C50" s="7" t="s">
        <v>19</v>
      </c>
      <c r="D50" s="8" t="s">
        <v>135</v>
      </c>
      <c r="E50" s="9"/>
      <c r="F50" s="17"/>
      <c r="G50" s="9"/>
      <c r="H50" s="9"/>
      <c r="I50" s="9"/>
      <c r="J50" s="9">
        <f>TRUNC(D50 * G50, 2)</f>
        <v>0</v>
      </c>
      <c r="K50" s="9">
        <f>L50 - J50</f>
        <v>0</v>
      </c>
      <c r="L50" s="9">
        <f t="shared" si="14"/>
        <v>0</v>
      </c>
      <c r="M50">
        <v>1274.1300000000001</v>
      </c>
    </row>
    <row r="51" spans="1:13" ht="104.1" customHeight="1" x14ac:dyDescent="0.2">
      <c r="A51" s="6" t="s">
        <v>136</v>
      </c>
      <c r="B51" s="6" t="s">
        <v>137</v>
      </c>
      <c r="C51" s="7" t="s">
        <v>15</v>
      </c>
      <c r="D51" s="8" t="s">
        <v>16</v>
      </c>
      <c r="E51" s="9"/>
      <c r="F51" s="17"/>
      <c r="G51" s="9"/>
      <c r="H51" s="9"/>
      <c r="I51" s="9"/>
      <c r="J51" s="9">
        <f>TRUNC(D51 * G51, 2)</f>
        <v>0</v>
      </c>
      <c r="K51" s="9">
        <f>L51 - J51</f>
        <v>0</v>
      </c>
      <c r="L51" s="9">
        <f t="shared" si="14"/>
        <v>0</v>
      </c>
      <c r="M51">
        <v>4390.37</v>
      </c>
    </row>
    <row r="52" spans="1:13" ht="24" customHeight="1" x14ac:dyDescent="0.2">
      <c r="A52" s="3" t="s">
        <v>138</v>
      </c>
      <c r="B52" s="3" t="s">
        <v>139</v>
      </c>
      <c r="C52" s="3"/>
      <c r="D52" s="4"/>
      <c r="E52" s="3"/>
      <c r="F52" s="17">
        <f t="shared" si="2"/>
        <v>0</v>
      </c>
      <c r="G52" s="3"/>
      <c r="H52" s="3"/>
      <c r="I52" s="3"/>
      <c r="J52" s="3"/>
      <c r="K52" s="3"/>
      <c r="L52" s="5">
        <f>SUM(L53:L61)</f>
        <v>0</v>
      </c>
      <c r="M52">
        <v>16621.98</v>
      </c>
    </row>
    <row r="53" spans="1:13" ht="26.1" customHeight="1" x14ac:dyDescent="0.2">
      <c r="A53" s="6" t="s">
        <v>140</v>
      </c>
      <c r="B53" s="6" t="s">
        <v>141</v>
      </c>
      <c r="C53" s="7" t="s">
        <v>19</v>
      </c>
      <c r="D53" s="8" t="s">
        <v>142</v>
      </c>
      <c r="E53" s="9"/>
      <c r="F53" s="17"/>
      <c r="G53" s="9"/>
      <c r="H53" s="9"/>
      <c r="I53" s="9"/>
      <c r="J53" s="9">
        <f t="shared" ref="J53:J61" si="15">TRUNC(D53 * G53, 2)</f>
        <v>0</v>
      </c>
      <c r="K53" s="9">
        <f t="shared" ref="K53:K61" si="16">L53 - J53</f>
        <v>0</v>
      </c>
      <c r="L53" s="9">
        <f t="shared" ref="L53:L61" si="17">TRUNC(D53 * I53, 2)</f>
        <v>0</v>
      </c>
      <c r="M53">
        <v>230.13</v>
      </c>
    </row>
    <row r="54" spans="1:13" ht="39" customHeight="1" x14ac:dyDescent="0.2">
      <c r="A54" s="6" t="s">
        <v>143</v>
      </c>
      <c r="B54" s="6" t="s">
        <v>144</v>
      </c>
      <c r="C54" s="7" t="s">
        <v>19</v>
      </c>
      <c r="D54" s="8" t="s">
        <v>142</v>
      </c>
      <c r="E54" s="9"/>
      <c r="F54" s="17"/>
      <c r="G54" s="9"/>
      <c r="H54" s="9"/>
      <c r="I54" s="9"/>
      <c r="J54" s="9">
        <f t="shared" si="15"/>
        <v>0</v>
      </c>
      <c r="K54" s="9">
        <f t="shared" si="16"/>
        <v>0</v>
      </c>
      <c r="L54" s="9">
        <f t="shared" si="17"/>
        <v>0</v>
      </c>
      <c r="M54">
        <v>1924.17</v>
      </c>
    </row>
    <row r="55" spans="1:13" ht="39" customHeight="1" x14ac:dyDescent="0.2">
      <c r="A55" s="6" t="s">
        <v>145</v>
      </c>
      <c r="B55" s="6" t="s">
        <v>146</v>
      </c>
      <c r="C55" s="7" t="s">
        <v>15</v>
      </c>
      <c r="D55" s="8" t="s">
        <v>33</v>
      </c>
      <c r="E55" s="9"/>
      <c r="F55" s="17"/>
      <c r="G55" s="9"/>
      <c r="H55" s="9"/>
      <c r="I55" s="9"/>
      <c r="J55" s="9">
        <f t="shared" si="15"/>
        <v>0</v>
      </c>
      <c r="K55" s="9">
        <f t="shared" si="16"/>
        <v>0</v>
      </c>
      <c r="L55" s="9">
        <f t="shared" si="17"/>
        <v>0</v>
      </c>
      <c r="M55">
        <v>22.68</v>
      </c>
    </row>
    <row r="56" spans="1:13" ht="26.1" customHeight="1" x14ac:dyDescent="0.2">
      <c r="A56" s="6" t="s">
        <v>147</v>
      </c>
      <c r="B56" s="6" t="s">
        <v>148</v>
      </c>
      <c r="C56" s="7" t="s">
        <v>149</v>
      </c>
      <c r="D56" s="8" t="s">
        <v>150</v>
      </c>
      <c r="E56" s="9"/>
      <c r="F56" s="17"/>
      <c r="G56" s="9"/>
      <c r="H56" s="9"/>
      <c r="I56" s="9"/>
      <c r="J56" s="9">
        <f t="shared" si="15"/>
        <v>0</v>
      </c>
      <c r="K56" s="9">
        <f t="shared" si="16"/>
        <v>0</v>
      </c>
      <c r="L56" s="9">
        <f t="shared" si="17"/>
        <v>0</v>
      </c>
      <c r="M56">
        <v>3834.57</v>
      </c>
    </row>
    <row r="57" spans="1:13" ht="26.1" customHeight="1" x14ac:dyDescent="0.2">
      <c r="A57" s="6" t="s">
        <v>151</v>
      </c>
      <c r="B57" s="6" t="s">
        <v>152</v>
      </c>
      <c r="C57" s="7" t="s">
        <v>19</v>
      </c>
      <c r="D57" s="8" t="s">
        <v>150</v>
      </c>
      <c r="E57" s="9"/>
      <c r="F57" s="17"/>
      <c r="G57" s="9"/>
      <c r="H57" s="9"/>
      <c r="I57" s="9"/>
      <c r="J57" s="9">
        <f t="shared" si="15"/>
        <v>0</v>
      </c>
      <c r="K57" s="9">
        <f t="shared" si="16"/>
        <v>0</v>
      </c>
      <c r="L57" s="9">
        <f t="shared" si="17"/>
        <v>0</v>
      </c>
      <c r="M57">
        <v>8057.4</v>
      </c>
    </row>
    <row r="58" spans="1:13" ht="26.1" customHeight="1" x14ac:dyDescent="0.2">
      <c r="A58" s="6" t="s">
        <v>153</v>
      </c>
      <c r="B58" s="6" t="s">
        <v>154</v>
      </c>
      <c r="C58" s="7" t="s">
        <v>19</v>
      </c>
      <c r="D58" s="8" t="s">
        <v>155</v>
      </c>
      <c r="E58" s="9"/>
      <c r="F58" s="17"/>
      <c r="G58" s="9"/>
      <c r="H58" s="9"/>
      <c r="I58" s="9"/>
      <c r="J58" s="9">
        <f t="shared" si="15"/>
        <v>0</v>
      </c>
      <c r="K58" s="9">
        <f t="shared" si="16"/>
        <v>0</v>
      </c>
      <c r="L58" s="9">
        <f t="shared" si="17"/>
        <v>0</v>
      </c>
      <c r="M58">
        <v>1026.3599999999999</v>
      </c>
    </row>
    <row r="59" spans="1:13" ht="26.1" customHeight="1" x14ac:dyDescent="0.2">
      <c r="A59" s="6" t="s">
        <v>156</v>
      </c>
      <c r="B59" s="6" t="s">
        <v>157</v>
      </c>
      <c r="C59" s="7" t="s">
        <v>15</v>
      </c>
      <c r="D59" s="8" t="s">
        <v>33</v>
      </c>
      <c r="E59" s="9"/>
      <c r="F59" s="17"/>
      <c r="G59" s="9"/>
      <c r="H59" s="9"/>
      <c r="I59" s="9"/>
      <c r="J59" s="9">
        <f t="shared" si="15"/>
        <v>0</v>
      </c>
      <c r="K59" s="9">
        <f t="shared" si="16"/>
        <v>0</v>
      </c>
      <c r="L59" s="9">
        <f t="shared" si="17"/>
        <v>0</v>
      </c>
      <c r="M59">
        <v>160.6</v>
      </c>
    </row>
    <row r="60" spans="1:13" ht="65.099999999999994" customHeight="1" x14ac:dyDescent="0.2">
      <c r="A60" s="6" t="s">
        <v>158</v>
      </c>
      <c r="B60" s="6" t="s">
        <v>159</v>
      </c>
      <c r="C60" s="7" t="s">
        <v>108</v>
      </c>
      <c r="D60" s="8" t="s">
        <v>160</v>
      </c>
      <c r="E60" s="9"/>
      <c r="F60" s="17"/>
      <c r="G60" s="9"/>
      <c r="H60" s="9"/>
      <c r="I60" s="9"/>
      <c r="J60" s="9">
        <f t="shared" si="15"/>
        <v>0</v>
      </c>
      <c r="K60" s="9">
        <f t="shared" si="16"/>
        <v>0</v>
      </c>
      <c r="L60" s="9">
        <f t="shared" si="17"/>
        <v>0</v>
      </c>
      <c r="M60">
        <v>433.07</v>
      </c>
    </row>
    <row r="61" spans="1:13" ht="39" customHeight="1" x14ac:dyDescent="0.2">
      <c r="A61" s="6" t="s">
        <v>161</v>
      </c>
      <c r="B61" s="6" t="s">
        <v>162</v>
      </c>
      <c r="C61" s="7" t="s">
        <v>15</v>
      </c>
      <c r="D61" s="8" t="s">
        <v>163</v>
      </c>
      <c r="E61" s="9"/>
      <c r="F61" s="17"/>
      <c r="G61" s="9"/>
      <c r="H61" s="9"/>
      <c r="I61" s="9"/>
      <c r="J61" s="9">
        <f t="shared" si="15"/>
        <v>0</v>
      </c>
      <c r="K61" s="9">
        <f t="shared" si="16"/>
        <v>0</v>
      </c>
      <c r="L61" s="9">
        <f t="shared" si="17"/>
        <v>0</v>
      </c>
      <c r="M61">
        <v>933</v>
      </c>
    </row>
    <row r="62" spans="1:13" ht="24" customHeight="1" x14ac:dyDescent="0.2">
      <c r="A62" s="3" t="s">
        <v>164</v>
      </c>
      <c r="B62" s="3" t="s">
        <v>91</v>
      </c>
      <c r="C62" s="3"/>
      <c r="D62" s="4"/>
      <c r="E62" s="3"/>
      <c r="F62" s="17">
        <f t="shared" si="2"/>
        <v>0</v>
      </c>
      <c r="G62" s="3"/>
      <c r="H62" s="3"/>
      <c r="I62" s="3"/>
      <c r="J62" s="3"/>
      <c r="K62" s="3"/>
      <c r="L62" s="5">
        <f>L63+L67+L76+L87</f>
        <v>0</v>
      </c>
      <c r="M62">
        <v>785984.53</v>
      </c>
    </row>
    <row r="63" spans="1:13" ht="24" customHeight="1" x14ac:dyDescent="0.2">
      <c r="A63" s="3" t="s">
        <v>165</v>
      </c>
      <c r="B63" s="3" t="s">
        <v>166</v>
      </c>
      <c r="C63" s="3"/>
      <c r="D63" s="4"/>
      <c r="E63" s="3"/>
      <c r="F63" s="17">
        <f t="shared" si="2"/>
        <v>0</v>
      </c>
      <c r="G63" s="3"/>
      <c r="H63" s="3"/>
      <c r="I63" s="3"/>
      <c r="J63" s="3"/>
      <c r="K63" s="3"/>
      <c r="L63" s="5">
        <f>SUM(L64:L66)</f>
        <v>0</v>
      </c>
      <c r="M63">
        <v>229788.93</v>
      </c>
    </row>
    <row r="64" spans="1:13" ht="24" customHeight="1" x14ac:dyDescent="0.2">
      <c r="A64" s="6" t="s">
        <v>167</v>
      </c>
      <c r="B64" s="6" t="s">
        <v>168</v>
      </c>
      <c r="C64" s="7" t="s">
        <v>19</v>
      </c>
      <c r="D64" s="8" t="s">
        <v>94</v>
      </c>
      <c r="E64" s="9"/>
      <c r="F64" s="17"/>
      <c r="G64" s="9"/>
      <c r="H64" s="9"/>
      <c r="I64" s="9"/>
      <c r="J64" s="9">
        <f>TRUNC(D64 * G64, 2)</f>
        <v>0</v>
      </c>
      <c r="K64" s="9">
        <f>L64 - J64</f>
        <v>0</v>
      </c>
      <c r="L64" s="9">
        <f t="shared" ref="L64:L66" si="18">TRUNC(D64 * I64, 2)</f>
        <v>0</v>
      </c>
      <c r="M64">
        <v>65608.52</v>
      </c>
    </row>
    <row r="65" spans="1:13" ht="26.1" customHeight="1" x14ac:dyDescent="0.2">
      <c r="A65" s="6" t="s">
        <v>169</v>
      </c>
      <c r="B65" s="6" t="s">
        <v>170</v>
      </c>
      <c r="C65" s="7" t="s">
        <v>19</v>
      </c>
      <c r="D65" s="8" t="s">
        <v>94</v>
      </c>
      <c r="E65" s="9"/>
      <c r="F65" s="17"/>
      <c r="G65" s="9"/>
      <c r="H65" s="9"/>
      <c r="I65" s="9"/>
      <c r="J65" s="9">
        <f>TRUNC(D65 * G65, 2)</f>
        <v>0</v>
      </c>
      <c r="K65" s="9">
        <f>L65 - J65</f>
        <v>0</v>
      </c>
      <c r="L65" s="9">
        <f t="shared" si="18"/>
        <v>0</v>
      </c>
      <c r="M65">
        <v>163403.21</v>
      </c>
    </row>
    <row r="66" spans="1:13" ht="78" customHeight="1" x14ac:dyDescent="0.2">
      <c r="A66" s="6" t="s">
        <v>171</v>
      </c>
      <c r="B66" s="6" t="s">
        <v>172</v>
      </c>
      <c r="C66" s="7" t="s">
        <v>19</v>
      </c>
      <c r="D66" s="8" t="s">
        <v>173</v>
      </c>
      <c r="E66" s="9"/>
      <c r="F66" s="17"/>
      <c r="G66" s="9"/>
      <c r="H66" s="9"/>
      <c r="I66" s="9"/>
      <c r="J66" s="9">
        <f>TRUNC(D66 * G66, 2)</f>
        <v>0</v>
      </c>
      <c r="K66" s="9">
        <f>L66 - J66</f>
        <v>0</v>
      </c>
      <c r="L66" s="9">
        <f t="shared" si="18"/>
        <v>0</v>
      </c>
      <c r="M66">
        <v>777.2</v>
      </c>
    </row>
    <row r="67" spans="1:13" ht="24" customHeight="1" x14ac:dyDescent="0.2">
      <c r="A67" s="3" t="s">
        <v>174</v>
      </c>
      <c r="B67" s="3" t="s">
        <v>175</v>
      </c>
      <c r="C67" s="3"/>
      <c r="D67" s="4"/>
      <c r="E67" s="3"/>
      <c r="F67" s="17">
        <f t="shared" si="2"/>
        <v>0</v>
      </c>
      <c r="G67" s="3"/>
      <c r="H67" s="3"/>
      <c r="I67" s="3"/>
      <c r="J67" s="3"/>
      <c r="K67" s="3"/>
      <c r="L67" s="5">
        <f>SUM(L68:L75)</f>
        <v>0</v>
      </c>
      <c r="M67">
        <v>221951.18</v>
      </c>
    </row>
    <row r="68" spans="1:13" ht="51.95" customHeight="1" x14ac:dyDescent="0.2">
      <c r="A68" s="6" t="s">
        <v>176</v>
      </c>
      <c r="B68" s="6" t="s">
        <v>177</v>
      </c>
      <c r="C68" s="7" t="s">
        <v>19</v>
      </c>
      <c r="D68" s="8" t="s">
        <v>178</v>
      </c>
      <c r="E68" s="9"/>
      <c r="F68" s="17"/>
      <c r="G68" s="9"/>
      <c r="H68" s="9"/>
      <c r="I68" s="9"/>
      <c r="J68" s="9">
        <f t="shared" ref="J68:J75" si="19">TRUNC(D68 * G68, 2)</f>
        <v>0</v>
      </c>
      <c r="K68" s="9">
        <f t="shared" ref="K68:K75" si="20">L68 - J68</f>
        <v>0</v>
      </c>
      <c r="L68" s="9">
        <f t="shared" ref="L68:L75" si="21">TRUNC(D68 * I68, 2)</f>
        <v>0</v>
      </c>
      <c r="M68">
        <v>4028.6</v>
      </c>
    </row>
    <row r="69" spans="1:13" ht="26.1" customHeight="1" x14ac:dyDescent="0.2">
      <c r="A69" s="6" t="s">
        <v>179</v>
      </c>
      <c r="B69" s="6" t="s">
        <v>180</v>
      </c>
      <c r="C69" s="7" t="s">
        <v>19</v>
      </c>
      <c r="D69" s="8" t="s">
        <v>181</v>
      </c>
      <c r="E69" s="9"/>
      <c r="F69" s="17"/>
      <c r="G69" s="9"/>
      <c r="H69" s="9"/>
      <c r="I69" s="9"/>
      <c r="J69" s="9">
        <f t="shared" si="19"/>
        <v>0</v>
      </c>
      <c r="K69" s="9">
        <f t="shared" si="20"/>
        <v>0</v>
      </c>
      <c r="L69" s="9">
        <f t="shared" si="21"/>
        <v>0</v>
      </c>
      <c r="M69">
        <v>56809.01</v>
      </c>
    </row>
    <row r="70" spans="1:13" ht="26.1" customHeight="1" x14ac:dyDescent="0.2">
      <c r="A70" s="6" t="s">
        <v>182</v>
      </c>
      <c r="B70" s="6" t="s">
        <v>183</v>
      </c>
      <c r="C70" s="7" t="s">
        <v>19</v>
      </c>
      <c r="D70" s="8" t="s">
        <v>181</v>
      </c>
      <c r="E70" s="9"/>
      <c r="F70" s="17"/>
      <c r="G70" s="9"/>
      <c r="H70" s="9"/>
      <c r="I70" s="9"/>
      <c r="J70" s="9">
        <f t="shared" si="19"/>
        <v>0</v>
      </c>
      <c r="K70" s="9">
        <f t="shared" si="20"/>
        <v>0</v>
      </c>
      <c r="L70" s="9">
        <f t="shared" si="21"/>
        <v>0</v>
      </c>
      <c r="M70">
        <v>9978.9699999999993</v>
      </c>
    </row>
    <row r="71" spans="1:13" ht="26.1" customHeight="1" x14ac:dyDescent="0.2">
      <c r="A71" s="6" t="s">
        <v>184</v>
      </c>
      <c r="B71" s="6" t="s">
        <v>185</v>
      </c>
      <c r="C71" s="7" t="s">
        <v>19</v>
      </c>
      <c r="D71" s="8" t="s">
        <v>186</v>
      </c>
      <c r="E71" s="9"/>
      <c r="F71" s="17"/>
      <c r="G71" s="9"/>
      <c r="H71" s="9"/>
      <c r="I71" s="9"/>
      <c r="J71" s="9">
        <f t="shared" si="19"/>
        <v>0</v>
      </c>
      <c r="K71" s="9">
        <f t="shared" si="20"/>
        <v>0</v>
      </c>
      <c r="L71" s="9">
        <f t="shared" si="21"/>
        <v>0</v>
      </c>
      <c r="M71">
        <v>8039.76</v>
      </c>
    </row>
    <row r="72" spans="1:13" ht="51.95" customHeight="1" x14ac:dyDescent="0.2">
      <c r="A72" s="6" t="s">
        <v>187</v>
      </c>
      <c r="B72" s="6" t="s">
        <v>188</v>
      </c>
      <c r="C72" s="7" t="s">
        <v>19</v>
      </c>
      <c r="D72" s="8" t="s">
        <v>189</v>
      </c>
      <c r="E72" s="9"/>
      <c r="F72" s="17"/>
      <c r="G72" s="9"/>
      <c r="H72" s="9"/>
      <c r="I72" s="9"/>
      <c r="J72" s="9">
        <f t="shared" si="19"/>
        <v>0</v>
      </c>
      <c r="K72" s="9">
        <f t="shared" si="20"/>
        <v>0</v>
      </c>
      <c r="L72" s="9">
        <f t="shared" si="21"/>
        <v>0</v>
      </c>
      <c r="M72">
        <v>129211.72</v>
      </c>
    </row>
    <row r="73" spans="1:13" ht="39" customHeight="1" x14ac:dyDescent="0.2">
      <c r="A73" s="6" t="s">
        <v>190</v>
      </c>
      <c r="B73" s="6" t="s">
        <v>191</v>
      </c>
      <c r="C73" s="7" t="s">
        <v>19</v>
      </c>
      <c r="D73" s="8" t="s">
        <v>192</v>
      </c>
      <c r="E73" s="9"/>
      <c r="F73" s="17"/>
      <c r="G73" s="9"/>
      <c r="H73" s="9"/>
      <c r="I73" s="9"/>
      <c r="J73" s="9">
        <f t="shared" si="19"/>
        <v>0</v>
      </c>
      <c r="K73" s="9">
        <f t="shared" si="20"/>
        <v>0</v>
      </c>
      <c r="L73" s="9">
        <f t="shared" si="21"/>
        <v>0</v>
      </c>
      <c r="M73">
        <v>8614.44</v>
      </c>
    </row>
    <row r="74" spans="1:13" ht="104.1" customHeight="1" x14ac:dyDescent="0.2">
      <c r="A74" s="6" t="s">
        <v>193</v>
      </c>
      <c r="B74" s="6" t="s">
        <v>194</v>
      </c>
      <c r="C74" s="7" t="s">
        <v>19</v>
      </c>
      <c r="D74" s="8" t="s">
        <v>100</v>
      </c>
      <c r="E74" s="9"/>
      <c r="F74" s="17"/>
      <c r="G74" s="9"/>
      <c r="H74" s="9"/>
      <c r="I74" s="9"/>
      <c r="J74" s="9">
        <f t="shared" si="19"/>
        <v>0</v>
      </c>
      <c r="K74" s="9">
        <f t="shared" si="20"/>
        <v>0</v>
      </c>
      <c r="L74" s="9">
        <f t="shared" si="21"/>
        <v>0</v>
      </c>
      <c r="M74">
        <v>1956.4</v>
      </c>
    </row>
    <row r="75" spans="1:13" ht="51.95" customHeight="1" x14ac:dyDescent="0.2">
      <c r="A75" s="6" t="s">
        <v>195</v>
      </c>
      <c r="B75" s="6" t="s">
        <v>196</v>
      </c>
      <c r="C75" s="7" t="s">
        <v>19</v>
      </c>
      <c r="D75" s="8" t="s">
        <v>197</v>
      </c>
      <c r="E75" s="9"/>
      <c r="F75" s="17"/>
      <c r="G75" s="9"/>
      <c r="H75" s="9"/>
      <c r="I75" s="9"/>
      <c r="J75" s="9">
        <f t="shared" si="19"/>
        <v>0</v>
      </c>
      <c r="K75" s="9">
        <f t="shared" si="20"/>
        <v>0</v>
      </c>
      <c r="L75" s="9">
        <f t="shared" si="21"/>
        <v>0</v>
      </c>
      <c r="M75">
        <v>3312.28</v>
      </c>
    </row>
    <row r="76" spans="1:13" ht="24" customHeight="1" x14ac:dyDescent="0.2">
      <c r="A76" s="3" t="s">
        <v>198</v>
      </c>
      <c r="B76" s="3" t="s">
        <v>199</v>
      </c>
      <c r="C76" s="3"/>
      <c r="D76" s="4"/>
      <c r="E76" s="3"/>
      <c r="F76" s="17">
        <f t="shared" ref="F76:F135" si="22">TRUNC(D76 * E76, 2)</f>
        <v>0</v>
      </c>
      <c r="G76" s="3"/>
      <c r="H76" s="3"/>
      <c r="I76" s="3"/>
      <c r="J76" s="3"/>
      <c r="K76" s="3"/>
      <c r="L76" s="5">
        <f>SUM(L77:L86)</f>
        <v>0</v>
      </c>
      <c r="M76">
        <v>200246.02</v>
      </c>
    </row>
    <row r="77" spans="1:13" ht="26.1" customHeight="1" x14ac:dyDescent="0.2">
      <c r="A77" s="6" t="s">
        <v>200</v>
      </c>
      <c r="B77" s="6" t="s">
        <v>201</v>
      </c>
      <c r="C77" s="7" t="s">
        <v>19</v>
      </c>
      <c r="D77" s="8" t="s">
        <v>202</v>
      </c>
      <c r="E77" s="9"/>
      <c r="F77" s="17"/>
      <c r="G77" s="9"/>
      <c r="H77" s="9"/>
      <c r="I77" s="9"/>
      <c r="J77" s="9">
        <f t="shared" ref="J77:J86" si="23">TRUNC(D77 * G77, 2)</f>
        <v>0</v>
      </c>
      <c r="K77" s="9">
        <f t="shared" ref="K77:K86" si="24">L77 - J77</f>
        <v>0</v>
      </c>
      <c r="L77" s="9">
        <f t="shared" ref="L77:L85" si="25">TRUNC(D77 * I77, 2)</f>
        <v>0</v>
      </c>
      <c r="M77">
        <v>2564.2600000000002</v>
      </c>
    </row>
    <row r="78" spans="1:13" ht="65.099999999999994" customHeight="1" x14ac:dyDescent="0.2">
      <c r="A78" s="6" t="s">
        <v>203</v>
      </c>
      <c r="B78" s="6" t="s">
        <v>204</v>
      </c>
      <c r="C78" s="7" t="s">
        <v>19</v>
      </c>
      <c r="D78" s="8" t="s">
        <v>205</v>
      </c>
      <c r="E78" s="9"/>
      <c r="F78" s="17"/>
      <c r="G78" s="9"/>
      <c r="H78" s="9"/>
      <c r="I78" s="9"/>
      <c r="J78" s="9">
        <f t="shared" si="23"/>
        <v>0</v>
      </c>
      <c r="K78" s="9">
        <f t="shared" si="24"/>
        <v>0</v>
      </c>
      <c r="L78" s="9">
        <f t="shared" si="25"/>
        <v>0</v>
      </c>
      <c r="M78">
        <v>3349.68</v>
      </c>
    </row>
    <row r="79" spans="1:13" ht="51.95" customHeight="1" x14ac:dyDescent="0.2">
      <c r="A79" s="6" t="s">
        <v>206</v>
      </c>
      <c r="B79" s="6" t="s">
        <v>196</v>
      </c>
      <c r="C79" s="7" t="s">
        <v>19</v>
      </c>
      <c r="D79" s="8" t="s">
        <v>207</v>
      </c>
      <c r="E79" s="9"/>
      <c r="F79" s="17"/>
      <c r="G79" s="9"/>
      <c r="H79" s="9"/>
      <c r="I79" s="9"/>
      <c r="J79" s="9">
        <f t="shared" si="23"/>
        <v>0</v>
      </c>
      <c r="K79" s="9">
        <f t="shared" si="24"/>
        <v>0</v>
      </c>
      <c r="L79" s="9">
        <f t="shared" si="25"/>
        <v>0</v>
      </c>
      <c r="M79">
        <v>14503.38</v>
      </c>
    </row>
    <row r="80" spans="1:13" ht="78" customHeight="1" x14ac:dyDescent="0.2">
      <c r="A80" s="6" t="s">
        <v>208</v>
      </c>
      <c r="B80" s="6" t="s">
        <v>209</v>
      </c>
      <c r="C80" s="7" t="s">
        <v>19</v>
      </c>
      <c r="D80" s="8" t="s">
        <v>210</v>
      </c>
      <c r="E80" s="9"/>
      <c r="F80" s="17"/>
      <c r="G80" s="9"/>
      <c r="H80" s="9"/>
      <c r="I80" s="9"/>
      <c r="J80" s="9">
        <f t="shared" si="23"/>
        <v>0</v>
      </c>
      <c r="K80" s="9">
        <f t="shared" si="24"/>
        <v>0</v>
      </c>
      <c r="L80" s="9">
        <f t="shared" si="25"/>
        <v>0</v>
      </c>
      <c r="M80">
        <v>45862.43</v>
      </c>
    </row>
    <row r="81" spans="1:15" ht="78" customHeight="1" x14ac:dyDescent="0.2">
      <c r="A81" s="6" t="s">
        <v>211</v>
      </c>
      <c r="B81" s="6" t="s">
        <v>212</v>
      </c>
      <c r="C81" s="7" t="s">
        <v>19</v>
      </c>
      <c r="D81" s="8" t="s">
        <v>213</v>
      </c>
      <c r="E81" s="9"/>
      <c r="F81" s="17"/>
      <c r="G81" s="9"/>
      <c r="H81" s="9"/>
      <c r="I81" s="9"/>
      <c r="J81" s="9">
        <f t="shared" si="23"/>
        <v>0</v>
      </c>
      <c r="K81" s="9">
        <f t="shared" si="24"/>
        <v>0</v>
      </c>
      <c r="L81" s="9">
        <f t="shared" si="25"/>
        <v>0</v>
      </c>
      <c r="M81">
        <v>29439.85</v>
      </c>
    </row>
    <row r="82" spans="1:15" ht="26.1" customHeight="1" x14ac:dyDescent="0.2">
      <c r="A82" s="6" t="s">
        <v>214</v>
      </c>
      <c r="B82" s="6" t="s">
        <v>180</v>
      </c>
      <c r="C82" s="7" t="s">
        <v>19</v>
      </c>
      <c r="D82" s="8" t="s">
        <v>40</v>
      </c>
      <c r="E82" s="9"/>
      <c r="F82" s="17"/>
      <c r="G82" s="9"/>
      <c r="H82" s="9"/>
      <c r="I82" s="9"/>
      <c r="J82" s="9">
        <f t="shared" si="23"/>
        <v>0</v>
      </c>
      <c r="K82" s="9">
        <f t="shared" si="24"/>
        <v>0</v>
      </c>
      <c r="L82" s="9">
        <f t="shared" si="25"/>
        <v>0</v>
      </c>
      <c r="M82">
        <v>38883.269999999997</v>
      </c>
    </row>
    <row r="83" spans="1:15" ht="26.1" customHeight="1" x14ac:dyDescent="0.2">
      <c r="A83" s="6" t="s">
        <v>215</v>
      </c>
      <c r="B83" s="6" t="s">
        <v>183</v>
      </c>
      <c r="C83" s="7" t="s">
        <v>19</v>
      </c>
      <c r="D83" s="8" t="s">
        <v>40</v>
      </c>
      <c r="E83" s="9"/>
      <c r="F83" s="17"/>
      <c r="G83" s="9"/>
      <c r="H83" s="9"/>
      <c r="I83" s="9"/>
      <c r="J83" s="9">
        <f t="shared" si="23"/>
        <v>0</v>
      </c>
      <c r="K83" s="9">
        <f t="shared" si="24"/>
        <v>0</v>
      </c>
      <c r="L83" s="9">
        <f t="shared" si="25"/>
        <v>0</v>
      </c>
      <c r="M83">
        <v>6830.17</v>
      </c>
    </row>
    <row r="84" spans="1:15" ht="39" customHeight="1" x14ac:dyDescent="0.2">
      <c r="A84" s="6" t="s">
        <v>216</v>
      </c>
      <c r="B84" s="6" t="s">
        <v>217</v>
      </c>
      <c r="C84" s="7" t="s">
        <v>19</v>
      </c>
      <c r="D84" s="8" t="s">
        <v>218</v>
      </c>
      <c r="E84" s="9"/>
      <c r="F84" s="17"/>
      <c r="G84" s="9"/>
      <c r="H84" s="9"/>
      <c r="I84" s="9"/>
      <c r="J84" s="9">
        <f t="shared" si="23"/>
        <v>0</v>
      </c>
      <c r="K84" s="9">
        <f t="shared" si="24"/>
        <v>0</v>
      </c>
      <c r="L84" s="9">
        <f t="shared" si="25"/>
        <v>0</v>
      </c>
      <c r="M84">
        <v>25229.66</v>
      </c>
    </row>
    <row r="85" spans="1:15" ht="51.95" customHeight="1" x14ac:dyDescent="0.2">
      <c r="A85" s="6" t="s">
        <v>219</v>
      </c>
      <c r="B85" s="6" t="s">
        <v>220</v>
      </c>
      <c r="C85" s="7" t="s">
        <v>19</v>
      </c>
      <c r="D85" s="8" t="s">
        <v>221</v>
      </c>
      <c r="E85" s="9"/>
      <c r="F85" s="17"/>
      <c r="G85" s="9"/>
      <c r="H85" s="9"/>
      <c r="I85" s="9"/>
      <c r="J85" s="9">
        <f t="shared" si="23"/>
        <v>0</v>
      </c>
      <c r="K85" s="9">
        <f t="shared" si="24"/>
        <v>0</v>
      </c>
      <c r="L85" s="9">
        <f t="shared" si="25"/>
        <v>0</v>
      </c>
      <c r="M85">
        <v>23787.11</v>
      </c>
    </row>
    <row r="86" spans="1:15" s="24" customFormat="1" ht="90.95" customHeight="1" x14ac:dyDescent="0.2">
      <c r="A86" s="19" t="s">
        <v>222</v>
      </c>
      <c r="B86" s="19" t="s">
        <v>223</v>
      </c>
      <c r="C86" s="21" t="s">
        <v>15</v>
      </c>
      <c r="D86" s="20" t="s">
        <v>16</v>
      </c>
      <c r="E86" s="22"/>
      <c r="F86" s="23"/>
      <c r="G86" s="22"/>
      <c r="H86" s="22"/>
      <c r="I86" s="22"/>
      <c r="J86" s="22">
        <f t="shared" si="23"/>
        <v>0</v>
      </c>
      <c r="K86" s="22">
        <f t="shared" si="24"/>
        <v>0</v>
      </c>
      <c r="L86" s="22">
        <f>TRUNC(D86 * I86, 2)</f>
        <v>0</v>
      </c>
      <c r="M86" s="24">
        <v>9796.2099999999991</v>
      </c>
      <c r="N86" s="25"/>
      <c r="O86" s="25"/>
    </row>
    <row r="87" spans="1:15" ht="24" customHeight="1" x14ac:dyDescent="0.2">
      <c r="A87" s="3" t="s">
        <v>224</v>
      </c>
      <c r="B87" s="3" t="s">
        <v>225</v>
      </c>
      <c r="C87" s="3"/>
      <c r="D87" s="4"/>
      <c r="E87" s="3"/>
      <c r="F87" s="17">
        <f t="shared" si="22"/>
        <v>0</v>
      </c>
      <c r="G87" s="3"/>
      <c r="H87" s="3"/>
      <c r="I87" s="3"/>
      <c r="J87" s="3"/>
      <c r="K87" s="3"/>
      <c r="L87" s="5">
        <f>SUM(L88:L91)</f>
        <v>0</v>
      </c>
      <c r="M87">
        <v>133998.39999999999</v>
      </c>
    </row>
    <row r="88" spans="1:15" ht="26.1" customHeight="1" x14ac:dyDescent="0.2">
      <c r="A88" s="6" t="s">
        <v>226</v>
      </c>
      <c r="B88" s="6" t="s">
        <v>227</v>
      </c>
      <c r="C88" s="7" t="s">
        <v>19</v>
      </c>
      <c r="D88" s="8" t="s">
        <v>228</v>
      </c>
      <c r="E88" s="9"/>
      <c r="F88" s="17"/>
      <c r="G88" s="9"/>
      <c r="H88" s="9"/>
      <c r="I88" s="9"/>
      <c r="J88" s="9">
        <f>TRUNC(D88 * G88, 2)</f>
        <v>0</v>
      </c>
      <c r="K88" s="9">
        <f>L88 - J88</f>
        <v>0</v>
      </c>
      <c r="L88" s="9">
        <f t="shared" ref="L88:L91" si="26">TRUNC(D88 * I88, 2)</f>
        <v>0</v>
      </c>
      <c r="M88">
        <v>6298.56</v>
      </c>
    </row>
    <row r="89" spans="1:15" ht="26.1" customHeight="1" x14ac:dyDescent="0.2">
      <c r="A89" s="6" t="s">
        <v>229</v>
      </c>
      <c r="B89" s="6" t="s">
        <v>230</v>
      </c>
      <c r="C89" s="7" t="s">
        <v>19</v>
      </c>
      <c r="D89" s="8" t="s">
        <v>231</v>
      </c>
      <c r="E89" s="9"/>
      <c r="F89" s="17"/>
      <c r="G89" s="9"/>
      <c r="H89" s="9"/>
      <c r="I89" s="9"/>
      <c r="J89" s="9">
        <f>TRUNC(D89 * G89, 2)</f>
        <v>0</v>
      </c>
      <c r="K89" s="9">
        <f>L89 - J89</f>
        <v>0</v>
      </c>
      <c r="L89" s="9">
        <f t="shared" si="26"/>
        <v>0</v>
      </c>
      <c r="M89">
        <v>5318.23</v>
      </c>
    </row>
    <row r="90" spans="1:15" ht="39" customHeight="1" x14ac:dyDescent="0.2">
      <c r="A90" s="6" t="s">
        <v>232</v>
      </c>
      <c r="B90" s="6" t="s">
        <v>233</v>
      </c>
      <c r="C90" s="7" t="s">
        <v>19</v>
      </c>
      <c r="D90" s="8" t="s">
        <v>94</v>
      </c>
      <c r="E90" s="9"/>
      <c r="F90" s="17"/>
      <c r="G90" s="9"/>
      <c r="H90" s="9"/>
      <c r="I90" s="9"/>
      <c r="J90" s="9">
        <f>TRUNC(D90 * G90, 2)</f>
        <v>0</v>
      </c>
      <c r="K90" s="9">
        <f>L90 - J90</f>
        <v>0</v>
      </c>
      <c r="L90" s="9">
        <f t="shared" si="26"/>
        <v>0</v>
      </c>
      <c r="M90">
        <v>65309.23</v>
      </c>
    </row>
    <row r="91" spans="1:15" ht="51.95" customHeight="1" x14ac:dyDescent="0.2">
      <c r="A91" s="6" t="s">
        <v>234</v>
      </c>
      <c r="B91" s="6" t="s">
        <v>235</v>
      </c>
      <c r="C91" s="7" t="s">
        <v>19</v>
      </c>
      <c r="D91" s="8" t="s">
        <v>94</v>
      </c>
      <c r="E91" s="9"/>
      <c r="F91" s="17"/>
      <c r="G91" s="9"/>
      <c r="H91" s="9"/>
      <c r="I91" s="9"/>
      <c r="J91" s="9">
        <f>TRUNC(D91 * G91, 2)</f>
        <v>0</v>
      </c>
      <c r="K91" s="9">
        <f>L91 - J91</f>
        <v>0</v>
      </c>
      <c r="L91" s="9">
        <f t="shared" si="26"/>
        <v>0</v>
      </c>
      <c r="M91">
        <v>57072.38</v>
      </c>
    </row>
    <row r="92" spans="1:15" ht="24" customHeight="1" x14ac:dyDescent="0.2">
      <c r="A92" s="3" t="s">
        <v>236</v>
      </c>
      <c r="B92" s="3" t="s">
        <v>61</v>
      </c>
      <c r="C92" s="3"/>
      <c r="D92" s="4"/>
      <c r="E92" s="3"/>
      <c r="F92" s="17">
        <f t="shared" si="22"/>
        <v>0</v>
      </c>
      <c r="G92" s="3"/>
      <c r="H92" s="3"/>
      <c r="I92" s="3"/>
      <c r="J92" s="3"/>
      <c r="K92" s="3"/>
      <c r="L92" s="5">
        <f>SUM(L93:L113)</f>
        <v>0</v>
      </c>
      <c r="M92">
        <v>173926.97</v>
      </c>
    </row>
    <row r="93" spans="1:15" ht="65.099999999999994" customHeight="1" x14ac:dyDescent="0.2">
      <c r="A93" s="6" t="s">
        <v>237</v>
      </c>
      <c r="B93" s="6" t="s">
        <v>238</v>
      </c>
      <c r="C93" s="7" t="s">
        <v>15</v>
      </c>
      <c r="D93" s="8" t="s">
        <v>239</v>
      </c>
      <c r="E93" s="9"/>
      <c r="F93" s="17"/>
      <c r="G93" s="9"/>
      <c r="H93" s="9"/>
      <c r="I93" s="9"/>
      <c r="J93" s="9">
        <f t="shared" ref="J93:J113" si="27">TRUNC(D93 * G93, 2)</f>
        <v>0</v>
      </c>
      <c r="K93" s="9">
        <f t="shared" ref="K93:K113" si="28">L93 - J93</f>
        <v>0</v>
      </c>
      <c r="L93" s="9">
        <f t="shared" ref="L93:L113" si="29">TRUNC(D93 * I93, 2)</f>
        <v>0</v>
      </c>
      <c r="M93">
        <v>4904.88</v>
      </c>
    </row>
    <row r="94" spans="1:15" ht="65.099999999999994" customHeight="1" x14ac:dyDescent="0.2">
      <c r="A94" s="6" t="s">
        <v>240</v>
      </c>
      <c r="B94" s="6" t="s">
        <v>241</v>
      </c>
      <c r="C94" s="7" t="s">
        <v>15</v>
      </c>
      <c r="D94" s="8" t="s">
        <v>242</v>
      </c>
      <c r="E94" s="9"/>
      <c r="F94" s="17"/>
      <c r="G94" s="9"/>
      <c r="H94" s="9"/>
      <c r="I94" s="9"/>
      <c r="J94" s="9">
        <f t="shared" si="27"/>
        <v>0</v>
      </c>
      <c r="K94" s="9">
        <f t="shared" si="28"/>
        <v>0</v>
      </c>
      <c r="L94" s="9">
        <f t="shared" si="29"/>
        <v>0</v>
      </c>
      <c r="M94">
        <v>6122.24</v>
      </c>
    </row>
    <row r="95" spans="1:15" ht="51.95" customHeight="1" x14ac:dyDescent="0.2">
      <c r="A95" s="6" t="s">
        <v>243</v>
      </c>
      <c r="B95" s="6" t="s">
        <v>244</v>
      </c>
      <c r="C95" s="7" t="s">
        <v>15</v>
      </c>
      <c r="D95" s="8" t="s">
        <v>33</v>
      </c>
      <c r="E95" s="9"/>
      <c r="F95" s="17"/>
      <c r="G95" s="9"/>
      <c r="H95" s="9"/>
      <c r="I95" s="9"/>
      <c r="J95" s="9">
        <f t="shared" si="27"/>
        <v>0</v>
      </c>
      <c r="K95" s="9">
        <f t="shared" si="28"/>
        <v>0</v>
      </c>
      <c r="L95" s="9">
        <f t="shared" si="29"/>
        <v>0</v>
      </c>
      <c r="M95">
        <v>2264.38</v>
      </c>
    </row>
    <row r="96" spans="1:15" ht="26.1" customHeight="1" x14ac:dyDescent="0.2">
      <c r="A96" s="6" t="s">
        <v>245</v>
      </c>
      <c r="B96" s="6" t="s">
        <v>246</v>
      </c>
      <c r="C96" s="7" t="s">
        <v>15</v>
      </c>
      <c r="D96" s="8" t="s">
        <v>33</v>
      </c>
      <c r="E96" s="9"/>
      <c r="F96" s="17"/>
      <c r="G96" s="9"/>
      <c r="H96" s="9"/>
      <c r="I96" s="9"/>
      <c r="J96" s="9">
        <f t="shared" si="27"/>
        <v>0</v>
      </c>
      <c r="K96" s="9">
        <f t="shared" si="28"/>
        <v>0</v>
      </c>
      <c r="L96" s="9">
        <f t="shared" si="29"/>
        <v>0</v>
      </c>
      <c r="M96">
        <v>592.82000000000005</v>
      </c>
    </row>
    <row r="97" spans="1:13" ht="39" customHeight="1" x14ac:dyDescent="0.2">
      <c r="A97" s="6" t="s">
        <v>247</v>
      </c>
      <c r="B97" s="6" t="s">
        <v>248</v>
      </c>
      <c r="C97" s="7" t="s">
        <v>19</v>
      </c>
      <c r="D97" s="8" t="s">
        <v>249</v>
      </c>
      <c r="E97" s="9"/>
      <c r="F97" s="17"/>
      <c r="G97" s="9"/>
      <c r="H97" s="9"/>
      <c r="I97" s="9"/>
      <c r="J97" s="9">
        <f t="shared" si="27"/>
        <v>0</v>
      </c>
      <c r="K97" s="9">
        <f t="shared" si="28"/>
        <v>0</v>
      </c>
      <c r="L97" s="9">
        <f t="shared" si="29"/>
        <v>0</v>
      </c>
      <c r="M97">
        <v>947.77</v>
      </c>
    </row>
    <row r="98" spans="1:13" ht="39" customHeight="1" x14ac:dyDescent="0.2">
      <c r="A98" s="6" t="s">
        <v>250</v>
      </c>
      <c r="B98" s="6" t="s">
        <v>251</v>
      </c>
      <c r="C98" s="7" t="s">
        <v>19</v>
      </c>
      <c r="D98" s="8" t="s">
        <v>249</v>
      </c>
      <c r="E98" s="9"/>
      <c r="F98" s="17"/>
      <c r="G98" s="9"/>
      <c r="H98" s="9"/>
      <c r="I98" s="9"/>
      <c r="J98" s="9">
        <f t="shared" si="27"/>
        <v>0</v>
      </c>
      <c r="K98" s="9">
        <f t="shared" si="28"/>
        <v>0</v>
      </c>
      <c r="L98" s="9">
        <f t="shared" si="29"/>
        <v>0</v>
      </c>
      <c r="M98">
        <v>552.26</v>
      </c>
    </row>
    <row r="99" spans="1:13" ht="26.1" customHeight="1" x14ac:dyDescent="0.2">
      <c r="A99" s="6" t="s">
        <v>252</v>
      </c>
      <c r="B99" s="6" t="s">
        <v>253</v>
      </c>
      <c r="C99" s="7" t="s">
        <v>108</v>
      </c>
      <c r="D99" s="8" t="s">
        <v>254</v>
      </c>
      <c r="E99" s="9"/>
      <c r="F99" s="17"/>
      <c r="G99" s="9"/>
      <c r="H99" s="9"/>
      <c r="I99" s="9"/>
      <c r="J99" s="9">
        <f t="shared" si="27"/>
        <v>0</v>
      </c>
      <c r="K99" s="9">
        <f t="shared" si="28"/>
        <v>0</v>
      </c>
      <c r="L99" s="9">
        <f t="shared" si="29"/>
        <v>0</v>
      </c>
      <c r="M99">
        <v>2638.17</v>
      </c>
    </row>
    <row r="100" spans="1:13" ht="26.1" customHeight="1" x14ac:dyDescent="0.2">
      <c r="A100" s="6" t="s">
        <v>255</v>
      </c>
      <c r="B100" s="6" t="s">
        <v>256</v>
      </c>
      <c r="C100" s="7" t="s">
        <v>108</v>
      </c>
      <c r="D100" s="8" t="s">
        <v>257</v>
      </c>
      <c r="E100" s="9"/>
      <c r="F100" s="17"/>
      <c r="G100" s="9"/>
      <c r="H100" s="9"/>
      <c r="I100" s="9"/>
      <c r="J100" s="9">
        <f t="shared" si="27"/>
        <v>0</v>
      </c>
      <c r="K100" s="9">
        <f t="shared" si="28"/>
        <v>0</v>
      </c>
      <c r="L100" s="9">
        <f t="shared" si="29"/>
        <v>0</v>
      </c>
      <c r="M100">
        <v>2199.77</v>
      </c>
    </row>
    <row r="101" spans="1:13" ht="39" customHeight="1" x14ac:dyDescent="0.2">
      <c r="A101" s="6" t="s">
        <v>258</v>
      </c>
      <c r="B101" s="6" t="s">
        <v>259</v>
      </c>
      <c r="C101" s="7" t="s">
        <v>15</v>
      </c>
      <c r="D101" s="8" t="s">
        <v>16</v>
      </c>
      <c r="E101" s="9"/>
      <c r="F101" s="17"/>
      <c r="G101" s="9"/>
      <c r="H101" s="9"/>
      <c r="I101" s="9"/>
      <c r="J101" s="9">
        <f t="shared" si="27"/>
        <v>0</v>
      </c>
      <c r="K101" s="9">
        <f t="shared" si="28"/>
        <v>0</v>
      </c>
      <c r="L101" s="9">
        <f t="shared" si="29"/>
        <v>0</v>
      </c>
      <c r="M101">
        <v>5136.9399999999996</v>
      </c>
    </row>
    <row r="102" spans="1:13" ht="26.1" customHeight="1" x14ac:dyDescent="0.2">
      <c r="A102" s="6" t="s">
        <v>260</v>
      </c>
      <c r="B102" s="6" t="s">
        <v>246</v>
      </c>
      <c r="C102" s="7" t="s">
        <v>15</v>
      </c>
      <c r="D102" s="8" t="s">
        <v>33</v>
      </c>
      <c r="E102" s="9"/>
      <c r="F102" s="17"/>
      <c r="G102" s="9"/>
      <c r="H102" s="9"/>
      <c r="I102" s="9"/>
      <c r="J102" s="9">
        <f t="shared" si="27"/>
        <v>0</v>
      </c>
      <c r="K102" s="9">
        <f t="shared" si="28"/>
        <v>0</v>
      </c>
      <c r="L102" s="9">
        <f t="shared" si="29"/>
        <v>0</v>
      </c>
      <c r="M102">
        <v>592.82000000000005</v>
      </c>
    </row>
    <row r="103" spans="1:13" ht="51.95" customHeight="1" x14ac:dyDescent="0.2">
      <c r="A103" s="6" t="s">
        <v>261</v>
      </c>
      <c r="B103" s="6" t="s">
        <v>262</v>
      </c>
      <c r="C103" s="7" t="s">
        <v>19</v>
      </c>
      <c r="D103" s="8" t="s">
        <v>263</v>
      </c>
      <c r="E103" s="9"/>
      <c r="F103" s="17"/>
      <c r="G103" s="9"/>
      <c r="H103" s="9"/>
      <c r="I103" s="9"/>
      <c r="J103" s="9">
        <f t="shared" si="27"/>
        <v>0</v>
      </c>
      <c r="K103" s="9">
        <f t="shared" si="28"/>
        <v>0</v>
      </c>
      <c r="L103" s="9">
        <f t="shared" si="29"/>
        <v>0</v>
      </c>
      <c r="M103">
        <v>27845.119999999999</v>
      </c>
    </row>
    <row r="104" spans="1:13" ht="39" customHeight="1" x14ac:dyDescent="0.2">
      <c r="A104" s="6" t="s">
        <v>264</v>
      </c>
      <c r="B104" s="6" t="s">
        <v>265</v>
      </c>
      <c r="C104" s="7" t="s">
        <v>19</v>
      </c>
      <c r="D104" s="8" t="s">
        <v>266</v>
      </c>
      <c r="E104" s="9"/>
      <c r="F104" s="17"/>
      <c r="G104" s="9"/>
      <c r="H104" s="9"/>
      <c r="I104" s="9"/>
      <c r="J104" s="9">
        <f t="shared" si="27"/>
        <v>0</v>
      </c>
      <c r="K104" s="9">
        <f t="shared" si="28"/>
        <v>0</v>
      </c>
      <c r="L104" s="9">
        <f t="shared" si="29"/>
        <v>0</v>
      </c>
      <c r="M104">
        <v>7967.5</v>
      </c>
    </row>
    <row r="105" spans="1:13" ht="24" customHeight="1" x14ac:dyDescent="0.2">
      <c r="A105" s="6" t="s">
        <v>267</v>
      </c>
      <c r="B105" s="6" t="s">
        <v>268</v>
      </c>
      <c r="C105" s="7" t="s">
        <v>19</v>
      </c>
      <c r="D105" s="8" t="s">
        <v>269</v>
      </c>
      <c r="E105" s="9"/>
      <c r="F105" s="17"/>
      <c r="G105" s="9"/>
      <c r="H105" s="9"/>
      <c r="I105" s="9"/>
      <c r="J105" s="9">
        <f t="shared" si="27"/>
        <v>0</v>
      </c>
      <c r="K105" s="9">
        <f t="shared" si="28"/>
        <v>0</v>
      </c>
      <c r="L105" s="9">
        <f t="shared" si="29"/>
        <v>0</v>
      </c>
      <c r="M105">
        <v>20952.25</v>
      </c>
    </row>
    <row r="106" spans="1:13" ht="26.1" customHeight="1" x14ac:dyDescent="0.2">
      <c r="A106" s="6" t="s">
        <v>270</v>
      </c>
      <c r="B106" s="6" t="s">
        <v>271</v>
      </c>
      <c r="C106" s="7" t="s">
        <v>15</v>
      </c>
      <c r="D106" s="8" t="s">
        <v>272</v>
      </c>
      <c r="E106" s="9"/>
      <c r="F106" s="17"/>
      <c r="G106" s="9"/>
      <c r="H106" s="9"/>
      <c r="I106" s="9"/>
      <c r="J106" s="9">
        <f t="shared" si="27"/>
        <v>0</v>
      </c>
      <c r="K106" s="9">
        <f t="shared" si="28"/>
        <v>0</v>
      </c>
      <c r="L106" s="9">
        <f t="shared" si="29"/>
        <v>0</v>
      </c>
      <c r="M106">
        <v>3682.5</v>
      </c>
    </row>
    <row r="107" spans="1:13" ht="26.1" customHeight="1" x14ac:dyDescent="0.2">
      <c r="A107" s="6" t="s">
        <v>273</v>
      </c>
      <c r="B107" s="6" t="s">
        <v>274</v>
      </c>
      <c r="C107" s="7" t="s">
        <v>108</v>
      </c>
      <c r="D107" s="8" t="s">
        <v>275</v>
      </c>
      <c r="E107" s="9"/>
      <c r="F107" s="17"/>
      <c r="G107" s="9"/>
      <c r="H107" s="9"/>
      <c r="I107" s="9"/>
      <c r="J107" s="9">
        <f t="shared" si="27"/>
        <v>0</v>
      </c>
      <c r="K107" s="9">
        <f t="shared" si="28"/>
        <v>0</v>
      </c>
      <c r="L107" s="9">
        <f t="shared" si="29"/>
        <v>0</v>
      </c>
      <c r="M107">
        <v>19763.7</v>
      </c>
    </row>
    <row r="108" spans="1:13" ht="51.95" customHeight="1" x14ac:dyDescent="0.2">
      <c r="A108" s="6" t="s">
        <v>276</v>
      </c>
      <c r="B108" s="6" t="s">
        <v>277</v>
      </c>
      <c r="C108" s="7" t="s">
        <v>19</v>
      </c>
      <c r="D108" s="8" t="s">
        <v>73</v>
      </c>
      <c r="E108" s="9"/>
      <c r="F108" s="17"/>
      <c r="G108" s="9"/>
      <c r="H108" s="9"/>
      <c r="I108" s="9"/>
      <c r="J108" s="9">
        <f t="shared" si="27"/>
        <v>0</v>
      </c>
      <c r="K108" s="9">
        <f t="shared" si="28"/>
        <v>0</v>
      </c>
      <c r="L108" s="9">
        <f t="shared" si="29"/>
        <v>0</v>
      </c>
      <c r="M108">
        <v>5087.1099999999997</v>
      </c>
    </row>
    <row r="109" spans="1:13" ht="51.95" customHeight="1" x14ac:dyDescent="0.2">
      <c r="A109" s="6" t="s">
        <v>278</v>
      </c>
      <c r="B109" s="6" t="s">
        <v>279</v>
      </c>
      <c r="C109" s="7" t="s">
        <v>19</v>
      </c>
      <c r="D109" s="8" t="s">
        <v>76</v>
      </c>
      <c r="E109" s="9"/>
      <c r="F109" s="17"/>
      <c r="G109" s="9"/>
      <c r="H109" s="9"/>
      <c r="I109" s="9"/>
      <c r="J109" s="9">
        <f t="shared" si="27"/>
        <v>0</v>
      </c>
      <c r="K109" s="9">
        <f t="shared" si="28"/>
        <v>0</v>
      </c>
      <c r="L109" s="9">
        <f t="shared" si="29"/>
        <v>0</v>
      </c>
      <c r="M109">
        <v>2214.63</v>
      </c>
    </row>
    <row r="110" spans="1:13" ht="39" customHeight="1" x14ac:dyDescent="0.2">
      <c r="A110" s="6" t="s">
        <v>280</v>
      </c>
      <c r="B110" s="6" t="s">
        <v>281</v>
      </c>
      <c r="C110" s="7" t="s">
        <v>19</v>
      </c>
      <c r="D110" s="8" t="s">
        <v>76</v>
      </c>
      <c r="E110" s="9"/>
      <c r="F110" s="17"/>
      <c r="G110" s="9"/>
      <c r="H110" s="9"/>
      <c r="I110" s="9"/>
      <c r="J110" s="9">
        <f t="shared" si="27"/>
        <v>0</v>
      </c>
      <c r="K110" s="9">
        <f t="shared" si="28"/>
        <v>0</v>
      </c>
      <c r="L110" s="9">
        <f t="shared" si="29"/>
        <v>0</v>
      </c>
      <c r="M110">
        <v>1290.46</v>
      </c>
    </row>
    <row r="111" spans="1:13" ht="39" customHeight="1" x14ac:dyDescent="0.2">
      <c r="A111" s="6" t="s">
        <v>282</v>
      </c>
      <c r="B111" s="6" t="s">
        <v>283</v>
      </c>
      <c r="C111" s="7" t="s">
        <v>108</v>
      </c>
      <c r="D111" s="8" t="s">
        <v>79</v>
      </c>
      <c r="E111" s="9"/>
      <c r="F111" s="17"/>
      <c r="G111" s="9"/>
      <c r="H111" s="9"/>
      <c r="I111" s="9"/>
      <c r="J111" s="9">
        <f t="shared" si="27"/>
        <v>0</v>
      </c>
      <c r="K111" s="9">
        <f t="shared" si="28"/>
        <v>0</v>
      </c>
      <c r="L111" s="9">
        <f t="shared" si="29"/>
        <v>0</v>
      </c>
      <c r="M111">
        <v>53237.120000000003</v>
      </c>
    </row>
    <row r="112" spans="1:13" ht="26.1" customHeight="1" x14ac:dyDescent="0.2">
      <c r="A112" s="6" t="s">
        <v>284</v>
      </c>
      <c r="B112" s="6" t="s">
        <v>285</v>
      </c>
      <c r="C112" s="7" t="s">
        <v>19</v>
      </c>
      <c r="D112" s="8" t="s">
        <v>286</v>
      </c>
      <c r="E112" s="9"/>
      <c r="F112" s="17"/>
      <c r="G112" s="9"/>
      <c r="H112" s="9"/>
      <c r="I112" s="9"/>
      <c r="J112" s="9">
        <f t="shared" si="27"/>
        <v>0</v>
      </c>
      <c r="K112" s="9">
        <f t="shared" si="28"/>
        <v>0</v>
      </c>
      <c r="L112" s="9">
        <f t="shared" si="29"/>
        <v>0</v>
      </c>
      <c r="M112">
        <v>4825.2700000000004</v>
      </c>
    </row>
    <row r="113" spans="1:13" ht="51.95" customHeight="1" x14ac:dyDescent="0.2">
      <c r="A113" s="6" t="s">
        <v>287</v>
      </c>
      <c r="B113" s="6" t="s">
        <v>288</v>
      </c>
      <c r="C113" s="7" t="s">
        <v>19</v>
      </c>
      <c r="D113" s="8" t="s">
        <v>289</v>
      </c>
      <c r="E113" s="9"/>
      <c r="F113" s="17"/>
      <c r="G113" s="9"/>
      <c r="H113" s="9"/>
      <c r="I113" s="9"/>
      <c r="J113" s="9">
        <f t="shared" si="27"/>
        <v>0</v>
      </c>
      <c r="K113" s="9">
        <f t="shared" si="28"/>
        <v>0</v>
      </c>
      <c r="L113" s="9">
        <f t="shared" si="29"/>
        <v>0</v>
      </c>
      <c r="M113">
        <v>1109.26</v>
      </c>
    </row>
    <row r="114" spans="1:13" ht="24" customHeight="1" x14ac:dyDescent="0.2">
      <c r="A114" s="3" t="s">
        <v>290</v>
      </c>
      <c r="B114" s="3" t="s">
        <v>291</v>
      </c>
      <c r="C114" s="3"/>
      <c r="D114" s="4"/>
      <c r="E114" s="3"/>
      <c r="F114" s="17">
        <f t="shared" si="22"/>
        <v>0</v>
      </c>
      <c r="G114" s="3"/>
      <c r="H114" s="3"/>
      <c r="I114" s="3"/>
      <c r="J114" s="3"/>
      <c r="K114" s="3"/>
      <c r="L114" s="5">
        <f>L115+L125+L135</f>
        <v>0</v>
      </c>
      <c r="M114">
        <v>35536.79</v>
      </c>
    </row>
    <row r="115" spans="1:13" ht="24" customHeight="1" x14ac:dyDescent="0.2">
      <c r="A115" s="3" t="s">
        <v>292</v>
      </c>
      <c r="B115" s="3" t="s">
        <v>111</v>
      </c>
      <c r="C115" s="3"/>
      <c r="D115" s="4"/>
      <c r="E115" s="3"/>
      <c r="F115" s="17">
        <f t="shared" si="22"/>
        <v>0</v>
      </c>
      <c r="G115" s="3"/>
      <c r="H115" s="3"/>
      <c r="I115" s="3"/>
      <c r="J115" s="3"/>
      <c r="K115" s="3"/>
      <c r="L115" s="5">
        <f>SUM(L116:L124)</f>
        <v>0</v>
      </c>
      <c r="M115">
        <v>13504.14</v>
      </c>
    </row>
    <row r="116" spans="1:13" ht="39" customHeight="1" x14ac:dyDescent="0.2">
      <c r="A116" s="6" t="s">
        <v>293</v>
      </c>
      <c r="B116" s="6" t="s">
        <v>294</v>
      </c>
      <c r="C116" s="7" t="s">
        <v>15</v>
      </c>
      <c r="D116" s="8" t="s">
        <v>239</v>
      </c>
      <c r="E116" s="9"/>
      <c r="F116" s="17"/>
      <c r="G116" s="9"/>
      <c r="H116" s="9"/>
      <c r="I116" s="9"/>
      <c r="J116" s="9">
        <f t="shared" ref="J116:J124" si="30">TRUNC(D116 * G116, 2)</f>
        <v>0</v>
      </c>
      <c r="K116" s="9">
        <f t="shared" ref="K116:K124" si="31">L116 - J116</f>
        <v>0</v>
      </c>
      <c r="L116" s="9">
        <f t="shared" ref="L116:L124" si="32">TRUNC(D116 * I116, 2)</f>
        <v>0</v>
      </c>
      <c r="M116">
        <v>393.24</v>
      </c>
    </row>
    <row r="117" spans="1:13" ht="26.1" customHeight="1" x14ac:dyDescent="0.2">
      <c r="A117" s="6" t="s">
        <v>295</v>
      </c>
      <c r="B117" s="6" t="s">
        <v>296</v>
      </c>
      <c r="C117" s="7" t="s">
        <v>15</v>
      </c>
      <c r="D117" s="8" t="s">
        <v>33</v>
      </c>
      <c r="E117" s="9"/>
      <c r="F117" s="17"/>
      <c r="G117" s="9"/>
      <c r="H117" s="9"/>
      <c r="I117" s="9"/>
      <c r="J117" s="9">
        <f t="shared" si="30"/>
        <v>0</v>
      </c>
      <c r="K117" s="9">
        <f t="shared" si="31"/>
        <v>0</v>
      </c>
      <c r="L117" s="9">
        <f t="shared" si="32"/>
        <v>0</v>
      </c>
      <c r="M117">
        <v>282.89999999999998</v>
      </c>
    </row>
    <row r="118" spans="1:13" ht="26.1" customHeight="1" x14ac:dyDescent="0.2">
      <c r="A118" s="6" t="s">
        <v>297</v>
      </c>
      <c r="B118" s="6" t="s">
        <v>298</v>
      </c>
      <c r="C118" s="7" t="s">
        <v>15</v>
      </c>
      <c r="D118" s="8" t="s">
        <v>33</v>
      </c>
      <c r="E118" s="9"/>
      <c r="F118" s="17"/>
      <c r="G118" s="9"/>
      <c r="H118" s="9"/>
      <c r="I118" s="9"/>
      <c r="J118" s="9">
        <f t="shared" si="30"/>
        <v>0</v>
      </c>
      <c r="K118" s="9">
        <f t="shared" si="31"/>
        <v>0</v>
      </c>
      <c r="L118" s="9">
        <f t="shared" si="32"/>
        <v>0</v>
      </c>
      <c r="M118">
        <v>2888.16</v>
      </c>
    </row>
    <row r="119" spans="1:13" ht="65.099999999999994" customHeight="1" x14ac:dyDescent="0.2">
      <c r="A119" s="6" t="s">
        <v>299</v>
      </c>
      <c r="B119" s="6" t="s">
        <v>300</v>
      </c>
      <c r="C119" s="7" t="s">
        <v>15</v>
      </c>
      <c r="D119" s="8" t="s">
        <v>33</v>
      </c>
      <c r="E119" s="9"/>
      <c r="F119" s="17"/>
      <c r="G119" s="9"/>
      <c r="H119" s="9"/>
      <c r="I119" s="9"/>
      <c r="J119" s="9">
        <f t="shared" si="30"/>
        <v>0</v>
      </c>
      <c r="K119" s="9">
        <f t="shared" si="31"/>
        <v>0</v>
      </c>
      <c r="L119" s="9">
        <f t="shared" si="32"/>
        <v>0</v>
      </c>
      <c r="M119">
        <v>3214.1</v>
      </c>
    </row>
    <row r="120" spans="1:13" ht="65.099999999999994" customHeight="1" x14ac:dyDescent="0.2">
      <c r="A120" s="6" t="s">
        <v>301</v>
      </c>
      <c r="B120" s="6" t="s">
        <v>302</v>
      </c>
      <c r="C120" s="7" t="s">
        <v>15</v>
      </c>
      <c r="D120" s="8" t="s">
        <v>242</v>
      </c>
      <c r="E120" s="9"/>
      <c r="F120" s="17"/>
      <c r="G120" s="9"/>
      <c r="H120" s="9"/>
      <c r="I120" s="9"/>
      <c r="J120" s="9">
        <f t="shared" si="30"/>
        <v>0</v>
      </c>
      <c r="K120" s="9">
        <f t="shared" si="31"/>
        <v>0</v>
      </c>
      <c r="L120" s="9">
        <f t="shared" si="32"/>
        <v>0</v>
      </c>
      <c r="M120">
        <v>3002.84</v>
      </c>
    </row>
    <row r="121" spans="1:13" ht="65.099999999999994" customHeight="1" x14ac:dyDescent="0.2">
      <c r="A121" s="6" t="s">
        <v>303</v>
      </c>
      <c r="B121" s="6" t="s">
        <v>304</v>
      </c>
      <c r="C121" s="7" t="s">
        <v>15</v>
      </c>
      <c r="D121" s="8" t="s">
        <v>239</v>
      </c>
      <c r="E121" s="9"/>
      <c r="F121" s="17"/>
      <c r="G121" s="9"/>
      <c r="H121" s="9"/>
      <c r="I121" s="9"/>
      <c r="J121" s="9">
        <f t="shared" si="30"/>
        <v>0</v>
      </c>
      <c r="K121" s="9">
        <f t="shared" si="31"/>
        <v>0</v>
      </c>
      <c r="L121" s="9">
        <f t="shared" si="32"/>
        <v>0</v>
      </c>
      <c r="M121">
        <v>1590.69</v>
      </c>
    </row>
    <row r="122" spans="1:13" ht="51.95" customHeight="1" x14ac:dyDescent="0.2">
      <c r="A122" s="6" t="s">
        <v>305</v>
      </c>
      <c r="B122" s="6" t="s">
        <v>306</v>
      </c>
      <c r="C122" s="7" t="s">
        <v>15</v>
      </c>
      <c r="D122" s="8" t="s">
        <v>242</v>
      </c>
      <c r="E122" s="9"/>
      <c r="F122" s="17"/>
      <c r="G122" s="9"/>
      <c r="H122" s="9"/>
      <c r="I122" s="9"/>
      <c r="J122" s="9">
        <f t="shared" si="30"/>
        <v>0</v>
      </c>
      <c r="K122" s="9">
        <f t="shared" si="31"/>
        <v>0</v>
      </c>
      <c r="L122" s="9">
        <f t="shared" si="32"/>
        <v>0</v>
      </c>
      <c r="M122">
        <v>638.67999999999995</v>
      </c>
    </row>
    <row r="123" spans="1:13" ht="65.099999999999994" customHeight="1" x14ac:dyDescent="0.2">
      <c r="A123" s="6" t="s">
        <v>307</v>
      </c>
      <c r="B123" s="6" t="s">
        <v>308</v>
      </c>
      <c r="C123" s="7" t="s">
        <v>15</v>
      </c>
      <c r="D123" s="8" t="s">
        <v>33</v>
      </c>
      <c r="E123" s="9"/>
      <c r="F123" s="17"/>
      <c r="G123" s="9"/>
      <c r="H123" s="9"/>
      <c r="I123" s="9"/>
      <c r="J123" s="9">
        <f t="shared" si="30"/>
        <v>0</v>
      </c>
      <c r="K123" s="9">
        <f t="shared" si="31"/>
        <v>0</v>
      </c>
      <c r="L123" s="9">
        <f t="shared" si="32"/>
        <v>0</v>
      </c>
      <c r="M123">
        <v>925</v>
      </c>
    </row>
    <row r="124" spans="1:13" ht="51.95" customHeight="1" x14ac:dyDescent="0.2">
      <c r="A124" s="6" t="s">
        <v>309</v>
      </c>
      <c r="B124" s="6" t="s">
        <v>310</v>
      </c>
      <c r="C124" s="7" t="s">
        <v>15</v>
      </c>
      <c r="D124" s="8" t="s">
        <v>239</v>
      </c>
      <c r="E124" s="9"/>
      <c r="F124" s="17"/>
      <c r="G124" s="9"/>
      <c r="H124" s="9"/>
      <c r="I124" s="9"/>
      <c r="J124" s="9">
        <f t="shared" si="30"/>
        <v>0</v>
      </c>
      <c r="K124" s="9">
        <f t="shared" si="31"/>
        <v>0</v>
      </c>
      <c r="L124" s="9">
        <f t="shared" si="32"/>
        <v>0</v>
      </c>
      <c r="M124">
        <v>568.53</v>
      </c>
    </row>
    <row r="125" spans="1:13" ht="24" customHeight="1" x14ac:dyDescent="0.2">
      <c r="A125" s="3" t="s">
        <v>311</v>
      </c>
      <c r="B125" s="3" t="s">
        <v>312</v>
      </c>
      <c r="C125" s="3"/>
      <c r="D125" s="4"/>
      <c r="E125" s="3"/>
      <c r="F125" s="17">
        <f t="shared" si="22"/>
        <v>0</v>
      </c>
      <c r="G125" s="3"/>
      <c r="H125" s="3"/>
      <c r="I125" s="3"/>
      <c r="J125" s="3"/>
      <c r="K125" s="3"/>
      <c r="L125" s="5">
        <f>SUM(L126:L134)</f>
        <v>0</v>
      </c>
      <c r="M125">
        <v>6106.05</v>
      </c>
    </row>
    <row r="126" spans="1:13" ht="26.1" customHeight="1" x14ac:dyDescent="0.2">
      <c r="A126" s="6" t="s">
        <v>313</v>
      </c>
      <c r="B126" s="6" t="s">
        <v>314</v>
      </c>
      <c r="C126" s="7" t="s">
        <v>15</v>
      </c>
      <c r="D126" s="8" t="s">
        <v>242</v>
      </c>
      <c r="E126" s="9"/>
      <c r="F126" s="17"/>
      <c r="G126" s="9"/>
      <c r="H126" s="9"/>
      <c r="I126" s="9"/>
      <c r="J126" s="9">
        <f t="shared" ref="J126:J134" si="33">TRUNC(D126 * G126, 2)</f>
        <v>0</v>
      </c>
      <c r="K126" s="9">
        <f t="shared" ref="K126:K134" si="34">L126 - J126</f>
        <v>0</v>
      </c>
      <c r="L126" s="9">
        <f t="shared" ref="L126:L134" si="35">TRUNC(D126 * I126, 2)</f>
        <v>0</v>
      </c>
      <c r="M126">
        <v>630.32000000000005</v>
      </c>
    </row>
    <row r="127" spans="1:13" ht="39" customHeight="1" x14ac:dyDescent="0.2">
      <c r="A127" s="6" t="s">
        <v>315</v>
      </c>
      <c r="B127" s="6" t="s">
        <v>316</v>
      </c>
      <c r="C127" s="7" t="s">
        <v>15</v>
      </c>
      <c r="D127" s="8" t="s">
        <v>33</v>
      </c>
      <c r="E127" s="9"/>
      <c r="F127" s="17"/>
      <c r="G127" s="9"/>
      <c r="H127" s="9"/>
      <c r="I127" s="9"/>
      <c r="J127" s="9">
        <f t="shared" si="33"/>
        <v>0</v>
      </c>
      <c r="K127" s="9">
        <f t="shared" si="34"/>
        <v>0</v>
      </c>
      <c r="L127" s="9">
        <f t="shared" si="35"/>
        <v>0</v>
      </c>
      <c r="M127">
        <v>722.76</v>
      </c>
    </row>
    <row r="128" spans="1:13" ht="39" customHeight="1" x14ac:dyDescent="0.2">
      <c r="A128" s="6" t="s">
        <v>317</v>
      </c>
      <c r="B128" s="6" t="s">
        <v>318</v>
      </c>
      <c r="C128" s="7" t="s">
        <v>15</v>
      </c>
      <c r="D128" s="8" t="s">
        <v>242</v>
      </c>
      <c r="E128" s="9"/>
      <c r="F128" s="17"/>
      <c r="G128" s="9"/>
      <c r="H128" s="9"/>
      <c r="I128" s="9"/>
      <c r="J128" s="9">
        <f t="shared" si="33"/>
        <v>0</v>
      </c>
      <c r="K128" s="9">
        <f t="shared" si="34"/>
        <v>0</v>
      </c>
      <c r="L128" s="9">
        <f t="shared" si="35"/>
        <v>0</v>
      </c>
      <c r="M128">
        <v>1509.4</v>
      </c>
    </row>
    <row r="129" spans="1:13" ht="26.1" customHeight="1" x14ac:dyDescent="0.2">
      <c r="A129" s="6" t="s">
        <v>319</v>
      </c>
      <c r="B129" s="6" t="s">
        <v>320</v>
      </c>
      <c r="C129" s="7" t="s">
        <v>15</v>
      </c>
      <c r="D129" s="8" t="s">
        <v>33</v>
      </c>
      <c r="E129" s="9"/>
      <c r="F129" s="17"/>
      <c r="G129" s="9"/>
      <c r="H129" s="9"/>
      <c r="I129" s="9"/>
      <c r="J129" s="9">
        <f t="shared" si="33"/>
        <v>0</v>
      </c>
      <c r="K129" s="9">
        <f t="shared" si="34"/>
        <v>0</v>
      </c>
      <c r="L129" s="9">
        <f t="shared" si="35"/>
        <v>0</v>
      </c>
      <c r="M129">
        <v>955.96</v>
      </c>
    </row>
    <row r="130" spans="1:13" ht="24" customHeight="1" x14ac:dyDescent="0.2">
      <c r="A130" s="6" t="s">
        <v>321</v>
      </c>
      <c r="B130" s="6" t="s">
        <v>322</v>
      </c>
      <c r="C130" s="7" t="s">
        <v>15</v>
      </c>
      <c r="D130" s="8" t="s">
        <v>33</v>
      </c>
      <c r="E130" s="9"/>
      <c r="F130" s="17"/>
      <c r="G130" s="9"/>
      <c r="H130" s="9"/>
      <c r="I130" s="9"/>
      <c r="J130" s="9">
        <f t="shared" si="33"/>
        <v>0</v>
      </c>
      <c r="K130" s="9">
        <f t="shared" si="34"/>
        <v>0</v>
      </c>
      <c r="L130" s="9">
        <f t="shared" si="35"/>
        <v>0</v>
      </c>
      <c r="M130">
        <v>360.82</v>
      </c>
    </row>
    <row r="131" spans="1:13" ht="26.1" customHeight="1" x14ac:dyDescent="0.2">
      <c r="A131" s="6" t="s">
        <v>323</v>
      </c>
      <c r="B131" s="6" t="s">
        <v>324</v>
      </c>
      <c r="C131" s="7" t="s">
        <v>15</v>
      </c>
      <c r="D131" s="8" t="s">
        <v>33</v>
      </c>
      <c r="E131" s="9"/>
      <c r="F131" s="17"/>
      <c r="G131" s="9"/>
      <c r="H131" s="9"/>
      <c r="I131" s="9"/>
      <c r="J131" s="9">
        <f t="shared" si="33"/>
        <v>0</v>
      </c>
      <c r="K131" s="9">
        <f t="shared" si="34"/>
        <v>0</v>
      </c>
      <c r="L131" s="9">
        <f t="shared" si="35"/>
        <v>0</v>
      </c>
      <c r="M131">
        <v>247.96</v>
      </c>
    </row>
    <row r="132" spans="1:13" ht="24" customHeight="1" x14ac:dyDescent="0.2">
      <c r="A132" s="6" t="s">
        <v>325</v>
      </c>
      <c r="B132" s="6" t="s">
        <v>326</v>
      </c>
      <c r="C132" s="7" t="s">
        <v>19</v>
      </c>
      <c r="D132" s="8" t="s">
        <v>327</v>
      </c>
      <c r="E132" s="9"/>
      <c r="F132" s="17"/>
      <c r="G132" s="9"/>
      <c r="H132" s="9"/>
      <c r="I132" s="9"/>
      <c r="J132" s="9">
        <f t="shared" si="33"/>
        <v>0</v>
      </c>
      <c r="K132" s="9">
        <f t="shared" si="34"/>
        <v>0</v>
      </c>
      <c r="L132" s="9">
        <f t="shared" si="35"/>
        <v>0</v>
      </c>
      <c r="M132">
        <v>348.55</v>
      </c>
    </row>
    <row r="133" spans="1:13" ht="26.1" customHeight="1" x14ac:dyDescent="0.2">
      <c r="A133" s="6" t="s">
        <v>328</v>
      </c>
      <c r="B133" s="6" t="s">
        <v>329</v>
      </c>
      <c r="C133" s="7" t="s">
        <v>15</v>
      </c>
      <c r="D133" s="8" t="s">
        <v>33</v>
      </c>
      <c r="E133" s="9"/>
      <c r="F133" s="17"/>
      <c r="G133" s="9"/>
      <c r="H133" s="9"/>
      <c r="I133" s="9"/>
      <c r="J133" s="9">
        <f t="shared" si="33"/>
        <v>0</v>
      </c>
      <c r="K133" s="9">
        <f t="shared" si="34"/>
        <v>0</v>
      </c>
      <c r="L133" s="9">
        <f t="shared" si="35"/>
        <v>0</v>
      </c>
      <c r="M133">
        <v>799.94</v>
      </c>
    </row>
    <row r="134" spans="1:13" ht="39" customHeight="1" x14ac:dyDescent="0.2">
      <c r="A134" s="6" t="s">
        <v>330</v>
      </c>
      <c r="B134" s="6" t="s">
        <v>331</v>
      </c>
      <c r="C134" s="7" t="s">
        <v>15</v>
      </c>
      <c r="D134" s="8" t="s">
        <v>33</v>
      </c>
      <c r="E134" s="9"/>
      <c r="F134" s="17"/>
      <c r="G134" s="9"/>
      <c r="H134" s="9"/>
      <c r="I134" s="9"/>
      <c r="J134" s="9">
        <f t="shared" si="33"/>
        <v>0</v>
      </c>
      <c r="K134" s="9">
        <f t="shared" si="34"/>
        <v>0</v>
      </c>
      <c r="L134" s="9">
        <f t="shared" si="35"/>
        <v>0</v>
      </c>
      <c r="M134">
        <v>530.34</v>
      </c>
    </row>
    <row r="135" spans="1:13" ht="24" customHeight="1" x14ac:dyDescent="0.2">
      <c r="A135" s="3" t="s">
        <v>332</v>
      </c>
      <c r="B135" s="3" t="s">
        <v>333</v>
      </c>
      <c r="C135" s="3"/>
      <c r="D135" s="4"/>
      <c r="E135" s="3"/>
      <c r="F135" s="17">
        <f t="shared" si="22"/>
        <v>0</v>
      </c>
      <c r="G135" s="3"/>
      <c r="H135" s="3"/>
      <c r="I135" s="3"/>
      <c r="J135" s="3"/>
      <c r="K135" s="3"/>
      <c r="L135" s="5">
        <f>SUM(L136:L144)</f>
        <v>0</v>
      </c>
      <c r="M135">
        <v>15926.6</v>
      </c>
    </row>
    <row r="136" spans="1:13" ht="39" customHeight="1" x14ac:dyDescent="0.2">
      <c r="A136" s="6" t="s">
        <v>334</v>
      </c>
      <c r="B136" s="6" t="s">
        <v>335</v>
      </c>
      <c r="C136" s="7" t="s">
        <v>336</v>
      </c>
      <c r="D136" s="8" t="s">
        <v>33</v>
      </c>
      <c r="E136" s="9"/>
      <c r="F136" s="17"/>
      <c r="G136" s="9"/>
      <c r="H136" s="9"/>
      <c r="I136" s="9"/>
      <c r="J136" s="9">
        <f t="shared" ref="J136:J144" si="36">TRUNC(D136 * G136, 2)</f>
        <v>0</v>
      </c>
      <c r="K136" s="9">
        <f t="shared" ref="K136:K144" si="37">L136 - J136</f>
        <v>0</v>
      </c>
      <c r="L136" s="9">
        <f t="shared" ref="L136:L144" si="38">TRUNC(D136 * I136, 2)</f>
        <v>0</v>
      </c>
      <c r="M136">
        <v>2911.16</v>
      </c>
    </row>
    <row r="137" spans="1:13" ht="26.1" customHeight="1" x14ac:dyDescent="0.2">
      <c r="A137" s="6" t="s">
        <v>337</v>
      </c>
      <c r="B137" s="6" t="s">
        <v>338</v>
      </c>
      <c r="C137" s="7" t="s">
        <v>15</v>
      </c>
      <c r="D137" s="8" t="s">
        <v>33</v>
      </c>
      <c r="E137" s="9"/>
      <c r="F137" s="17"/>
      <c r="G137" s="9"/>
      <c r="H137" s="9"/>
      <c r="I137" s="9"/>
      <c r="J137" s="9">
        <f t="shared" si="36"/>
        <v>0</v>
      </c>
      <c r="K137" s="9">
        <f t="shared" si="37"/>
        <v>0</v>
      </c>
      <c r="L137" s="9">
        <f t="shared" si="38"/>
        <v>0</v>
      </c>
      <c r="M137">
        <v>678.1</v>
      </c>
    </row>
    <row r="138" spans="1:13" ht="39" customHeight="1" x14ac:dyDescent="0.2">
      <c r="A138" s="6" t="s">
        <v>339</v>
      </c>
      <c r="B138" s="6" t="s">
        <v>340</v>
      </c>
      <c r="C138" s="7" t="s">
        <v>15</v>
      </c>
      <c r="D138" s="8" t="s">
        <v>33</v>
      </c>
      <c r="E138" s="9"/>
      <c r="F138" s="17"/>
      <c r="G138" s="9"/>
      <c r="H138" s="9"/>
      <c r="I138" s="9"/>
      <c r="J138" s="9">
        <f t="shared" si="36"/>
        <v>0</v>
      </c>
      <c r="K138" s="9">
        <f t="shared" si="37"/>
        <v>0</v>
      </c>
      <c r="L138" s="9">
        <f t="shared" si="38"/>
        <v>0</v>
      </c>
      <c r="M138">
        <v>824.26</v>
      </c>
    </row>
    <row r="139" spans="1:13" ht="65.099999999999994" customHeight="1" x14ac:dyDescent="0.2">
      <c r="A139" s="6" t="s">
        <v>341</v>
      </c>
      <c r="B139" s="6" t="s">
        <v>342</v>
      </c>
      <c r="C139" s="7" t="s">
        <v>32</v>
      </c>
      <c r="D139" s="8" t="s">
        <v>33</v>
      </c>
      <c r="E139" s="9"/>
      <c r="F139" s="17"/>
      <c r="G139" s="9"/>
      <c r="H139" s="9"/>
      <c r="I139" s="9"/>
      <c r="J139" s="9">
        <f t="shared" si="36"/>
        <v>0</v>
      </c>
      <c r="K139" s="9">
        <f t="shared" si="37"/>
        <v>0</v>
      </c>
      <c r="L139" s="9">
        <f t="shared" si="38"/>
        <v>0</v>
      </c>
      <c r="M139">
        <v>3342.4</v>
      </c>
    </row>
    <row r="140" spans="1:13" ht="39" customHeight="1" x14ac:dyDescent="0.2">
      <c r="A140" s="6" t="s">
        <v>343</v>
      </c>
      <c r="B140" s="6" t="s">
        <v>344</v>
      </c>
      <c r="C140" s="7" t="s">
        <v>15</v>
      </c>
      <c r="D140" s="8" t="s">
        <v>33</v>
      </c>
      <c r="E140" s="9"/>
      <c r="F140" s="17"/>
      <c r="G140" s="9"/>
      <c r="H140" s="9"/>
      <c r="I140" s="9"/>
      <c r="J140" s="9">
        <f t="shared" si="36"/>
        <v>0</v>
      </c>
      <c r="K140" s="9">
        <f t="shared" si="37"/>
        <v>0</v>
      </c>
      <c r="L140" s="9">
        <f t="shared" si="38"/>
        <v>0</v>
      </c>
      <c r="M140">
        <v>276.68</v>
      </c>
    </row>
    <row r="141" spans="1:13" ht="65.099999999999994" customHeight="1" x14ac:dyDescent="0.2">
      <c r="A141" s="6" t="s">
        <v>345</v>
      </c>
      <c r="B141" s="6" t="s">
        <v>346</v>
      </c>
      <c r="C141" s="7" t="s">
        <v>15</v>
      </c>
      <c r="D141" s="8" t="s">
        <v>33</v>
      </c>
      <c r="E141" s="9"/>
      <c r="F141" s="17"/>
      <c r="G141" s="9"/>
      <c r="H141" s="9"/>
      <c r="I141" s="9"/>
      <c r="J141" s="9">
        <f t="shared" si="36"/>
        <v>0</v>
      </c>
      <c r="K141" s="9">
        <f t="shared" si="37"/>
        <v>0</v>
      </c>
      <c r="L141" s="9">
        <f t="shared" si="38"/>
        <v>0</v>
      </c>
      <c r="M141">
        <v>660.9</v>
      </c>
    </row>
    <row r="142" spans="1:13" ht="90.95" customHeight="1" x14ac:dyDescent="0.2">
      <c r="A142" s="6" t="s">
        <v>347</v>
      </c>
      <c r="B142" s="6" t="s">
        <v>348</v>
      </c>
      <c r="C142" s="7" t="s">
        <v>15</v>
      </c>
      <c r="D142" s="8" t="s">
        <v>33</v>
      </c>
      <c r="E142" s="9"/>
      <c r="F142" s="17"/>
      <c r="G142" s="9"/>
      <c r="H142" s="9"/>
      <c r="I142" s="9"/>
      <c r="J142" s="9">
        <f t="shared" si="36"/>
        <v>0</v>
      </c>
      <c r="K142" s="9">
        <f t="shared" si="37"/>
        <v>0</v>
      </c>
      <c r="L142" s="9">
        <f t="shared" si="38"/>
        <v>0</v>
      </c>
      <c r="M142">
        <v>2964.26</v>
      </c>
    </row>
    <row r="143" spans="1:13" ht="39" customHeight="1" x14ac:dyDescent="0.2">
      <c r="A143" s="6" t="s">
        <v>349</v>
      </c>
      <c r="B143" s="6" t="s">
        <v>350</v>
      </c>
      <c r="C143" s="7" t="s">
        <v>15</v>
      </c>
      <c r="D143" s="8" t="s">
        <v>242</v>
      </c>
      <c r="E143" s="9"/>
      <c r="F143" s="17"/>
      <c r="G143" s="9"/>
      <c r="H143" s="9"/>
      <c r="I143" s="9"/>
      <c r="J143" s="9">
        <f t="shared" si="36"/>
        <v>0</v>
      </c>
      <c r="K143" s="9">
        <f t="shared" si="37"/>
        <v>0</v>
      </c>
      <c r="L143" s="9">
        <f t="shared" si="38"/>
        <v>0</v>
      </c>
      <c r="M143">
        <v>3025.76</v>
      </c>
    </row>
    <row r="144" spans="1:13" ht="51.95" customHeight="1" x14ac:dyDescent="0.2">
      <c r="A144" s="6" t="s">
        <v>351</v>
      </c>
      <c r="B144" s="6" t="s">
        <v>352</v>
      </c>
      <c r="C144" s="7" t="s">
        <v>15</v>
      </c>
      <c r="D144" s="8" t="s">
        <v>16</v>
      </c>
      <c r="E144" s="9"/>
      <c r="F144" s="17"/>
      <c r="G144" s="9"/>
      <c r="H144" s="9"/>
      <c r="I144" s="9"/>
      <c r="J144" s="9">
        <f t="shared" si="36"/>
        <v>0</v>
      </c>
      <c r="K144" s="9">
        <f t="shared" si="37"/>
        <v>0</v>
      </c>
      <c r="L144" s="9">
        <f t="shared" si="38"/>
        <v>0</v>
      </c>
      <c r="M144">
        <v>1243.08</v>
      </c>
    </row>
    <row r="145" spans="1:13" ht="24" customHeight="1" x14ac:dyDescent="0.2">
      <c r="A145" s="3" t="s">
        <v>353</v>
      </c>
      <c r="B145" s="3" t="s">
        <v>354</v>
      </c>
      <c r="C145" s="3"/>
      <c r="D145" s="4"/>
      <c r="E145" s="3"/>
      <c r="F145" s="17">
        <f t="shared" ref="F145:F197" si="39">TRUNC(D145 * E145, 2)</f>
        <v>0</v>
      </c>
      <c r="G145" s="3"/>
      <c r="H145" s="3"/>
      <c r="I145" s="3"/>
      <c r="J145" s="3"/>
      <c r="K145" s="3"/>
      <c r="L145" s="5">
        <f>L146+L149+L161</f>
        <v>0</v>
      </c>
      <c r="M145">
        <v>157943.51</v>
      </c>
    </row>
    <row r="146" spans="1:13" ht="24" customHeight="1" x14ac:dyDescent="0.2">
      <c r="A146" s="3" t="s">
        <v>355</v>
      </c>
      <c r="B146" s="3" t="s">
        <v>12</v>
      </c>
      <c r="C146" s="3"/>
      <c r="D146" s="4"/>
      <c r="E146" s="3"/>
      <c r="F146" s="17">
        <f t="shared" si="39"/>
        <v>0</v>
      </c>
      <c r="G146" s="3"/>
      <c r="H146" s="3"/>
      <c r="I146" s="3"/>
      <c r="J146" s="3"/>
      <c r="K146" s="3"/>
      <c r="L146" s="5">
        <f>SUM(L147:L148)</f>
        <v>0</v>
      </c>
      <c r="M146">
        <v>31376.19</v>
      </c>
    </row>
    <row r="147" spans="1:13" ht="51.95" customHeight="1" x14ac:dyDescent="0.2">
      <c r="A147" s="6" t="s">
        <v>356</v>
      </c>
      <c r="B147" s="6" t="s">
        <v>357</v>
      </c>
      <c r="C147" s="7" t="s">
        <v>15</v>
      </c>
      <c r="D147" s="8" t="s">
        <v>16</v>
      </c>
      <c r="E147" s="9"/>
      <c r="F147" s="17"/>
      <c r="G147" s="9"/>
      <c r="H147" s="9"/>
      <c r="I147" s="9"/>
      <c r="J147" s="9">
        <f>TRUNC(D147 * G147, 2)</f>
        <v>0</v>
      </c>
      <c r="K147" s="9">
        <f>L147 - J147</f>
        <v>0</v>
      </c>
      <c r="L147" s="9">
        <f t="shared" ref="L147:L148" si="40">TRUNC(D147 * I147, 2)</f>
        <v>0</v>
      </c>
      <c r="M147">
        <v>8101.07</v>
      </c>
    </row>
    <row r="148" spans="1:13" ht="39" customHeight="1" x14ac:dyDescent="0.2">
      <c r="A148" s="6" t="s">
        <v>358</v>
      </c>
      <c r="B148" s="6" t="s">
        <v>359</v>
      </c>
      <c r="C148" s="7" t="s">
        <v>19</v>
      </c>
      <c r="D148" s="8" t="s">
        <v>360</v>
      </c>
      <c r="E148" s="9"/>
      <c r="F148" s="17"/>
      <c r="G148" s="9"/>
      <c r="H148" s="9"/>
      <c r="I148" s="9"/>
      <c r="J148" s="9">
        <f>TRUNC(D148 * G148, 2)</f>
        <v>0</v>
      </c>
      <c r="K148" s="9">
        <f>L148 - J148</f>
        <v>0</v>
      </c>
      <c r="L148" s="9">
        <f t="shared" si="40"/>
        <v>0</v>
      </c>
      <c r="M148">
        <v>23275.119999999999</v>
      </c>
    </row>
    <row r="149" spans="1:13" ht="24" customHeight="1" x14ac:dyDescent="0.2">
      <c r="A149" s="3" t="s">
        <v>361</v>
      </c>
      <c r="B149" s="3" t="s">
        <v>362</v>
      </c>
      <c r="C149" s="3"/>
      <c r="D149" s="4"/>
      <c r="E149" s="3"/>
      <c r="F149" s="17">
        <f t="shared" si="39"/>
        <v>0</v>
      </c>
      <c r="G149" s="3"/>
      <c r="H149" s="3"/>
      <c r="I149" s="3"/>
      <c r="J149" s="3"/>
      <c r="K149" s="3"/>
      <c r="L149" s="5">
        <f>SUM(L150:L160)</f>
        <v>0</v>
      </c>
      <c r="M149">
        <v>55413.81</v>
      </c>
    </row>
    <row r="150" spans="1:13" ht="39" customHeight="1" x14ac:dyDescent="0.2">
      <c r="A150" s="6" t="s">
        <v>363</v>
      </c>
      <c r="B150" s="6" t="s">
        <v>364</v>
      </c>
      <c r="C150" s="7" t="s">
        <v>15</v>
      </c>
      <c r="D150" s="8" t="s">
        <v>272</v>
      </c>
      <c r="E150" s="9"/>
      <c r="F150" s="17"/>
      <c r="G150" s="9"/>
      <c r="H150" s="9"/>
      <c r="I150" s="9"/>
      <c r="J150" s="9">
        <f t="shared" ref="J150:J160" si="41">TRUNC(D150 * G150, 2)</f>
        <v>0</v>
      </c>
      <c r="K150" s="9">
        <f t="shared" ref="K150:K160" si="42">L150 - J150</f>
        <v>0</v>
      </c>
      <c r="L150" s="9">
        <f t="shared" ref="L150:L160" si="43">TRUNC(D150 * I150, 2)</f>
        <v>0</v>
      </c>
      <c r="M150">
        <v>8914</v>
      </c>
    </row>
    <row r="151" spans="1:13" ht="78" customHeight="1" x14ac:dyDescent="0.2">
      <c r="A151" s="6" t="s">
        <v>365</v>
      </c>
      <c r="B151" s="6" t="s">
        <v>366</v>
      </c>
      <c r="C151" s="7" t="s">
        <v>15</v>
      </c>
      <c r="D151" s="8" t="s">
        <v>367</v>
      </c>
      <c r="E151" s="9"/>
      <c r="F151" s="17"/>
      <c r="G151" s="9"/>
      <c r="H151" s="9"/>
      <c r="I151" s="9"/>
      <c r="J151" s="9">
        <f t="shared" si="41"/>
        <v>0</v>
      </c>
      <c r="K151" s="9">
        <f t="shared" si="42"/>
        <v>0</v>
      </c>
      <c r="L151" s="9">
        <f t="shared" si="43"/>
        <v>0</v>
      </c>
      <c r="M151">
        <v>4074.56</v>
      </c>
    </row>
    <row r="152" spans="1:13" ht="65.099999999999994" customHeight="1" x14ac:dyDescent="0.2">
      <c r="A152" s="6" t="s">
        <v>368</v>
      </c>
      <c r="B152" s="6" t="s">
        <v>369</v>
      </c>
      <c r="C152" s="7" t="s">
        <v>15</v>
      </c>
      <c r="D152" s="8" t="s">
        <v>370</v>
      </c>
      <c r="E152" s="9"/>
      <c r="F152" s="17"/>
      <c r="G152" s="9"/>
      <c r="H152" s="9"/>
      <c r="I152" s="9"/>
      <c r="J152" s="9">
        <f t="shared" si="41"/>
        <v>0</v>
      </c>
      <c r="K152" s="9">
        <f t="shared" si="42"/>
        <v>0</v>
      </c>
      <c r="L152" s="9">
        <f t="shared" si="43"/>
        <v>0</v>
      </c>
      <c r="M152">
        <v>10320.959999999999</v>
      </c>
    </row>
    <row r="153" spans="1:13" ht="78" customHeight="1" x14ac:dyDescent="0.2">
      <c r="A153" s="6" t="s">
        <v>371</v>
      </c>
      <c r="B153" s="6" t="s">
        <v>372</v>
      </c>
      <c r="C153" s="7" t="s">
        <v>15</v>
      </c>
      <c r="D153" s="8" t="s">
        <v>23</v>
      </c>
      <c r="E153" s="9"/>
      <c r="F153" s="17"/>
      <c r="G153" s="9"/>
      <c r="H153" s="9"/>
      <c r="I153" s="9"/>
      <c r="J153" s="9">
        <f t="shared" si="41"/>
        <v>0</v>
      </c>
      <c r="K153" s="9">
        <f t="shared" si="42"/>
        <v>0</v>
      </c>
      <c r="L153" s="9">
        <f t="shared" si="43"/>
        <v>0</v>
      </c>
      <c r="M153">
        <v>4100.04</v>
      </c>
    </row>
    <row r="154" spans="1:13" ht="78" customHeight="1" x14ac:dyDescent="0.2">
      <c r="A154" s="6" t="s">
        <v>373</v>
      </c>
      <c r="B154" s="6" t="s">
        <v>374</v>
      </c>
      <c r="C154" s="7" t="s">
        <v>15</v>
      </c>
      <c r="D154" s="8" t="s">
        <v>375</v>
      </c>
      <c r="E154" s="9"/>
      <c r="F154" s="17"/>
      <c r="G154" s="9"/>
      <c r="H154" s="9"/>
      <c r="I154" s="9"/>
      <c r="J154" s="9">
        <f t="shared" si="41"/>
        <v>0</v>
      </c>
      <c r="K154" s="9">
        <f t="shared" si="42"/>
        <v>0</v>
      </c>
      <c r="L154" s="9">
        <f t="shared" si="43"/>
        <v>0</v>
      </c>
      <c r="M154">
        <v>2022.45</v>
      </c>
    </row>
    <row r="155" spans="1:13" ht="65.099999999999994" customHeight="1" x14ac:dyDescent="0.2">
      <c r="A155" s="6" t="s">
        <v>376</v>
      </c>
      <c r="B155" s="6" t="s">
        <v>377</v>
      </c>
      <c r="C155" s="7" t="s">
        <v>15</v>
      </c>
      <c r="D155" s="8" t="s">
        <v>378</v>
      </c>
      <c r="E155" s="9"/>
      <c r="F155" s="17"/>
      <c r="G155" s="9"/>
      <c r="H155" s="9"/>
      <c r="I155" s="9"/>
      <c r="J155" s="9">
        <f t="shared" si="41"/>
        <v>0</v>
      </c>
      <c r="K155" s="9">
        <f t="shared" si="42"/>
        <v>0</v>
      </c>
      <c r="L155" s="9">
        <f t="shared" si="43"/>
        <v>0</v>
      </c>
      <c r="M155">
        <v>899.52</v>
      </c>
    </row>
    <row r="156" spans="1:13" ht="65.099999999999994" customHeight="1" x14ac:dyDescent="0.2">
      <c r="A156" s="6" t="s">
        <v>379</v>
      </c>
      <c r="B156" s="6" t="s">
        <v>380</v>
      </c>
      <c r="C156" s="7" t="s">
        <v>15</v>
      </c>
      <c r="D156" s="8" t="s">
        <v>381</v>
      </c>
      <c r="E156" s="9"/>
      <c r="F156" s="17"/>
      <c r="G156" s="9"/>
      <c r="H156" s="9"/>
      <c r="I156" s="9"/>
      <c r="J156" s="9">
        <f t="shared" si="41"/>
        <v>0</v>
      </c>
      <c r="K156" s="9">
        <f t="shared" si="42"/>
        <v>0</v>
      </c>
      <c r="L156" s="9">
        <f t="shared" si="43"/>
        <v>0</v>
      </c>
      <c r="M156">
        <v>17301.599999999999</v>
      </c>
    </row>
    <row r="157" spans="1:13" ht="26.1" customHeight="1" x14ac:dyDescent="0.2">
      <c r="A157" s="6" t="s">
        <v>382</v>
      </c>
      <c r="B157" s="6" t="s">
        <v>383</v>
      </c>
      <c r="C157" s="7" t="s">
        <v>15</v>
      </c>
      <c r="D157" s="8" t="s">
        <v>16</v>
      </c>
      <c r="E157" s="9"/>
      <c r="F157" s="17"/>
      <c r="G157" s="9"/>
      <c r="H157" s="9"/>
      <c r="I157" s="9"/>
      <c r="J157" s="9">
        <f t="shared" si="41"/>
        <v>0</v>
      </c>
      <c r="K157" s="9">
        <f t="shared" si="42"/>
        <v>0</v>
      </c>
      <c r="L157" s="9">
        <f t="shared" si="43"/>
        <v>0</v>
      </c>
      <c r="M157">
        <v>936.73</v>
      </c>
    </row>
    <row r="158" spans="1:13" ht="39" customHeight="1" x14ac:dyDescent="0.2">
      <c r="A158" s="6" t="s">
        <v>384</v>
      </c>
      <c r="B158" s="6" t="s">
        <v>385</v>
      </c>
      <c r="C158" s="7" t="s">
        <v>15</v>
      </c>
      <c r="D158" s="8" t="s">
        <v>16</v>
      </c>
      <c r="E158" s="9"/>
      <c r="F158" s="17"/>
      <c r="G158" s="9"/>
      <c r="H158" s="9"/>
      <c r="I158" s="9"/>
      <c r="J158" s="9">
        <f t="shared" si="41"/>
        <v>0</v>
      </c>
      <c r="K158" s="9">
        <f t="shared" si="42"/>
        <v>0</v>
      </c>
      <c r="L158" s="9">
        <f t="shared" si="43"/>
        <v>0</v>
      </c>
      <c r="M158">
        <v>2252.1999999999998</v>
      </c>
    </row>
    <row r="159" spans="1:13" ht="26.1" customHeight="1" x14ac:dyDescent="0.2">
      <c r="A159" s="6" t="s">
        <v>386</v>
      </c>
      <c r="B159" s="6" t="s">
        <v>387</v>
      </c>
      <c r="C159" s="7" t="s">
        <v>15</v>
      </c>
      <c r="D159" s="8" t="s">
        <v>16</v>
      </c>
      <c r="E159" s="9"/>
      <c r="F159" s="17"/>
      <c r="G159" s="9"/>
      <c r="H159" s="9"/>
      <c r="I159" s="9"/>
      <c r="J159" s="9">
        <f t="shared" si="41"/>
        <v>0</v>
      </c>
      <c r="K159" s="9">
        <f t="shared" si="42"/>
        <v>0</v>
      </c>
      <c r="L159" s="9">
        <f t="shared" si="43"/>
        <v>0</v>
      </c>
      <c r="M159">
        <v>2235.44</v>
      </c>
    </row>
    <row r="160" spans="1:13" ht="51.95" customHeight="1" x14ac:dyDescent="0.2">
      <c r="A160" s="6" t="s">
        <v>388</v>
      </c>
      <c r="B160" s="6" t="s">
        <v>389</v>
      </c>
      <c r="C160" s="7" t="s">
        <v>336</v>
      </c>
      <c r="D160" s="8" t="s">
        <v>16</v>
      </c>
      <c r="E160" s="9"/>
      <c r="F160" s="17"/>
      <c r="G160" s="9"/>
      <c r="H160" s="9"/>
      <c r="I160" s="9"/>
      <c r="J160" s="9">
        <f t="shared" si="41"/>
        <v>0</v>
      </c>
      <c r="K160" s="9">
        <f t="shared" si="42"/>
        <v>0</v>
      </c>
      <c r="L160" s="9">
        <f t="shared" si="43"/>
        <v>0</v>
      </c>
      <c r="M160">
        <v>2356.31</v>
      </c>
    </row>
    <row r="161" spans="1:13" ht="24" customHeight="1" x14ac:dyDescent="0.2">
      <c r="A161" s="3" t="s">
        <v>390</v>
      </c>
      <c r="B161" s="3" t="s">
        <v>391</v>
      </c>
      <c r="C161" s="3"/>
      <c r="D161" s="4"/>
      <c r="E161" s="3"/>
      <c r="F161" s="17">
        <f t="shared" si="39"/>
        <v>0</v>
      </c>
      <c r="G161" s="3"/>
      <c r="H161" s="3"/>
      <c r="I161" s="3"/>
      <c r="J161" s="3"/>
      <c r="K161" s="3"/>
      <c r="L161" s="5">
        <f>SUM(L162:L178)</f>
        <v>0</v>
      </c>
      <c r="M161">
        <v>71153.509999999995</v>
      </c>
    </row>
    <row r="162" spans="1:13" ht="78" customHeight="1" x14ac:dyDescent="0.2">
      <c r="A162" s="6" t="s">
        <v>392</v>
      </c>
      <c r="B162" s="6" t="s">
        <v>393</v>
      </c>
      <c r="C162" s="7" t="s">
        <v>15</v>
      </c>
      <c r="D162" s="8" t="s">
        <v>16</v>
      </c>
      <c r="E162" s="9"/>
      <c r="F162" s="17"/>
      <c r="G162" s="9"/>
      <c r="H162" s="9"/>
      <c r="I162" s="9"/>
      <c r="J162" s="9">
        <f t="shared" ref="J162:J178" si="44">TRUNC(D162 * G162, 2)</f>
        <v>0</v>
      </c>
      <c r="K162" s="9">
        <f t="shared" ref="K162:K178" si="45">L162 - J162</f>
        <v>0</v>
      </c>
      <c r="L162" s="9">
        <f t="shared" ref="L162:L178" si="46">TRUNC(D162 * I162, 2)</f>
        <v>0</v>
      </c>
      <c r="M162">
        <v>3719.08</v>
      </c>
    </row>
    <row r="163" spans="1:13" ht="65.099999999999994" customHeight="1" x14ac:dyDescent="0.2">
      <c r="A163" s="6" t="s">
        <v>394</v>
      </c>
      <c r="B163" s="6" t="s">
        <v>395</v>
      </c>
      <c r="C163" s="7" t="s">
        <v>15</v>
      </c>
      <c r="D163" s="8" t="s">
        <v>242</v>
      </c>
      <c r="E163" s="9"/>
      <c r="F163" s="17"/>
      <c r="G163" s="9"/>
      <c r="H163" s="9"/>
      <c r="I163" s="9"/>
      <c r="J163" s="9">
        <f t="shared" si="44"/>
        <v>0</v>
      </c>
      <c r="K163" s="9">
        <f t="shared" si="45"/>
        <v>0</v>
      </c>
      <c r="L163" s="9">
        <f t="shared" si="46"/>
        <v>0</v>
      </c>
      <c r="M163">
        <v>4056.24</v>
      </c>
    </row>
    <row r="164" spans="1:13" ht="51.95" customHeight="1" x14ac:dyDescent="0.2">
      <c r="A164" s="6" t="s">
        <v>396</v>
      </c>
      <c r="B164" s="6" t="s">
        <v>397</v>
      </c>
      <c r="C164" s="7" t="s">
        <v>15</v>
      </c>
      <c r="D164" s="8" t="s">
        <v>16</v>
      </c>
      <c r="E164" s="9"/>
      <c r="F164" s="17"/>
      <c r="G164" s="9"/>
      <c r="H164" s="9"/>
      <c r="I164" s="9"/>
      <c r="J164" s="9">
        <f t="shared" si="44"/>
        <v>0</v>
      </c>
      <c r="K164" s="9">
        <f t="shared" si="45"/>
        <v>0</v>
      </c>
      <c r="L164" s="9">
        <f t="shared" si="46"/>
        <v>0</v>
      </c>
      <c r="M164">
        <v>1562.88</v>
      </c>
    </row>
    <row r="165" spans="1:13" ht="51.95" customHeight="1" x14ac:dyDescent="0.2">
      <c r="A165" s="6" t="s">
        <v>398</v>
      </c>
      <c r="B165" s="6" t="s">
        <v>399</v>
      </c>
      <c r="C165" s="7" t="s">
        <v>15</v>
      </c>
      <c r="D165" s="8" t="s">
        <v>16</v>
      </c>
      <c r="E165" s="9"/>
      <c r="F165" s="17"/>
      <c r="G165" s="9"/>
      <c r="H165" s="9"/>
      <c r="I165" s="9"/>
      <c r="J165" s="9">
        <f t="shared" si="44"/>
        <v>0</v>
      </c>
      <c r="K165" s="9">
        <f t="shared" si="45"/>
        <v>0</v>
      </c>
      <c r="L165" s="9">
        <f t="shared" si="46"/>
        <v>0</v>
      </c>
      <c r="M165">
        <v>3296.96</v>
      </c>
    </row>
    <row r="166" spans="1:13" ht="51.95" customHeight="1" x14ac:dyDescent="0.2">
      <c r="A166" s="6" t="s">
        <v>400</v>
      </c>
      <c r="B166" s="6" t="s">
        <v>401</v>
      </c>
      <c r="C166" s="7" t="s">
        <v>15</v>
      </c>
      <c r="D166" s="8" t="s">
        <v>375</v>
      </c>
      <c r="E166" s="9"/>
      <c r="F166" s="17"/>
      <c r="G166" s="9"/>
      <c r="H166" s="9"/>
      <c r="I166" s="9"/>
      <c r="J166" s="9">
        <f t="shared" si="44"/>
        <v>0</v>
      </c>
      <c r="K166" s="9">
        <f t="shared" si="45"/>
        <v>0</v>
      </c>
      <c r="L166" s="9">
        <f t="shared" si="46"/>
        <v>0</v>
      </c>
      <c r="M166">
        <v>8567.5499999999993</v>
      </c>
    </row>
    <row r="167" spans="1:13" ht="51.95" customHeight="1" x14ac:dyDescent="0.2">
      <c r="A167" s="6" t="s">
        <v>402</v>
      </c>
      <c r="B167" s="6" t="s">
        <v>403</v>
      </c>
      <c r="C167" s="7" t="s">
        <v>15</v>
      </c>
      <c r="D167" s="8" t="s">
        <v>404</v>
      </c>
      <c r="E167" s="9"/>
      <c r="F167" s="17"/>
      <c r="G167" s="9"/>
      <c r="H167" s="9"/>
      <c r="I167" s="9"/>
      <c r="J167" s="9">
        <f t="shared" si="44"/>
        <v>0</v>
      </c>
      <c r="K167" s="9">
        <f t="shared" si="45"/>
        <v>0</v>
      </c>
      <c r="L167" s="9">
        <f t="shared" si="46"/>
        <v>0</v>
      </c>
      <c r="M167">
        <v>1712.48</v>
      </c>
    </row>
    <row r="168" spans="1:13" ht="51.95" customHeight="1" x14ac:dyDescent="0.2">
      <c r="A168" s="6" t="s">
        <v>405</v>
      </c>
      <c r="B168" s="6" t="s">
        <v>406</v>
      </c>
      <c r="C168" s="7" t="s">
        <v>15</v>
      </c>
      <c r="D168" s="8" t="s">
        <v>407</v>
      </c>
      <c r="E168" s="9"/>
      <c r="F168" s="17"/>
      <c r="G168" s="9"/>
      <c r="H168" s="9"/>
      <c r="I168" s="9"/>
      <c r="J168" s="9">
        <f t="shared" si="44"/>
        <v>0</v>
      </c>
      <c r="K168" s="9">
        <f t="shared" si="45"/>
        <v>0</v>
      </c>
      <c r="L168" s="9">
        <f t="shared" si="46"/>
        <v>0</v>
      </c>
      <c r="M168">
        <v>4269.3</v>
      </c>
    </row>
    <row r="169" spans="1:13" ht="90.95" customHeight="1" x14ac:dyDescent="0.2">
      <c r="A169" s="6" t="s">
        <v>408</v>
      </c>
      <c r="B169" s="6" t="s">
        <v>409</v>
      </c>
      <c r="C169" s="7" t="s">
        <v>15</v>
      </c>
      <c r="D169" s="8" t="s">
        <v>242</v>
      </c>
      <c r="E169" s="9"/>
      <c r="F169" s="17"/>
      <c r="G169" s="9"/>
      <c r="H169" s="9"/>
      <c r="I169" s="9"/>
      <c r="J169" s="9">
        <f t="shared" si="44"/>
        <v>0</v>
      </c>
      <c r="K169" s="9">
        <f t="shared" si="45"/>
        <v>0</v>
      </c>
      <c r="L169" s="9">
        <f t="shared" si="46"/>
        <v>0</v>
      </c>
      <c r="M169">
        <v>4932.88</v>
      </c>
    </row>
    <row r="170" spans="1:13" ht="51.95" customHeight="1" x14ac:dyDescent="0.2">
      <c r="A170" s="6" t="s">
        <v>410</v>
      </c>
      <c r="B170" s="6" t="s">
        <v>411</v>
      </c>
      <c r="C170" s="7" t="s">
        <v>15</v>
      </c>
      <c r="D170" s="8" t="s">
        <v>23</v>
      </c>
      <c r="E170" s="9"/>
      <c r="F170" s="17"/>
      <c r="G170" s="9"/>
      <c r="H170" s="9"/>
      <c r="I170" s="9"/>
      <c r="J170" s="9">
        <f t="shared" si="44"/>
        <v>0</v>
      </c>
      <c r="K170" s="9">
        <f t="shared" si="45"/>
        <v>0</v>
      </c>
      <c r="L170" s="9">
        <f t="shared" si="46"/>
        <v>0</v>
      </c>
      <c r="M170">
        <v>2068.92</v>
      </c>
    </row>
    <row r="171" spans="1:13" ht="65.099999999999994" customHeight="1" x14ac:dyDescent="0.2">
      <c r="A171" s="6" t="s">
        <v>412</v>
      </c>
      <c r="B171" s="6" t="s">
        <v>413</v>
      </c>
      <c r="C171" s="7" t="s">
        <v>15</v>
      </c>
      <c r="D171" s="8" t="s">
        <v>414</v>
      </c>
      <c r="E171" s="9"/>
      <c r="F171" s="17"/>
      <c r="G171" s="9"/>
      <c r="H171" s="9"/>
      <c r="I171" s="9"/>
      <c r="J171" s="9">
        <f t="shared" si="44"/>
        <v>0</v>
      </c>
      <c r="K171" s="9">
        <f t="shared" si="45"/>
        <v>0</v>
      </c>
      <c r="L171" s="9">
        <f t="shared" si="46"/>
        <v>0</v>
      </c>
      <c r="M171">
        <v>2643.66</v>
      </c>
    </row>
    <row r="172" spans="1:13" ht="65.099999999999994" customHeight="1" x14ac:dyDescent="0.2">
      <c r="A172" s="6" t="s">
        <v>415</v>
      </c>
      <c r="B172" s="6" t="s">
        <v>416</v>
      </c>
      <c r="C172" s="7" t="s">
        <v>15</v>
      </c>
      <c r="D172" s="8" t="s">
        <v>27</v>
      </c>
      <c r="E172" s="9"/>
      <c r="F172" s="17"/>
      <c r="G172" s="9"/>
      <c r="H172" s="9"/>
      <c r="I172" s="9"/>
      <c r="J172" s="9">
        <f t="shared" si="44"/>
        <v>0</v>
      </c>
      <c r="K172" s="9">
        <f t="shared" si="45"/>
        <v>0</v>
      </c>
      <c r="L172" s="9">
        <f t="shared" si="46"/>
        <v>0</v>
      </c>
      <c r="M172">
        <v>624.96</v>
      </c>
    </row>
    <row r="173" spans="1:13" ht="65.099999999999994" customHeight="1" x14ac:dyDescent="0.2">
      <c r="A173" s="6" t="s">
        <v>417</v>
      </c>
      <c r="B173" s="6" t="s">
        <v>418</v>
      </c>
      <c r="C173" s="7" t="s">
        <v>15</v>
      </c>
      <c r="D173" s="8" t="s">
        <v>33</v>
      </c>
      <c r="E173" s="9"/>
      <c r="F173" s="17"/>
      <c r="G173" s="9"/>
      <c r="H173" s="9"/>
      <c r="I173" s="9"/>
      <c r="J173" s="9">
        <f t="shared" si="44"/>
        <v>0</v>
      </c>
      <c r="K173" s="9">
        <f t="shared" si="45"/>
        <v>0</v>
      </c>
      <c r="L173" s="9">
        <f t="shared" si="46"/>
        <v>0</v>
      </c>
      <c r="M173">
        <v>389.84</v>
      </c>
    </row>
    <row r="174" spans="1:13" ht="39" customHeight="1" x14ac:dyDescent="0.2">
      <c r="A174" s="6" t="s">
        <v>419</v>
      </c>
      <c r="B174" s="6" t="s">
        <v>420</v>
      </c>
      <c r="C174" s="7" t="s">
        <v>108</v>
      </c>
      <c r="D174" s="8" t="s">
        <v>421</v>
      </c>
      <c r="E174" s="9"/>
      <c r="F174" s="17"/>
      <c r="G174" s="9"/>
      <c r="H174" s="9"/>
      <c r="I174" s="9"/>
      <c r="J174" s="9">
        <f t="shared" si="44"/>
        <v>0</v>
      </c>
      <c r="K174" s="9">
        <f t="shared" si="45"/>
        <v>0</v>
      </c>
      <c r="L174" s="9">
        <f t="shared" si="46"/>
        <v>0</v>
      </c>
      <c r="M174">
        <v>3205.09</v>
      </c>
    </row>
    <row r="175" spans="1:13" ht="51.95" customHeight="1" x14ac:dyDescent="0.2">
      <c r="A175" s="6" t="s">
        <v>422</v>
      </c>
      <c r="B175" s="6" t="s">
        <v>423</v>
      </c>
      <c r="C175" s="7" t="s">
        <v>108</v>
      </c>
      <c r="D175" s="8" t="s">
        <v>424</v>
      </c>
      <c r="E175" s="9"/>
      <c r="F175" s="17"/>
      <c r="G175" s="9"/>
      <c r="H175" s="9"/>
      <c r="I175" s="9"/>
      <c r="J175" s="9">
        <f t="shared" si="44"/>
        <v>0</v>
      </c>
      <c r="K175" s="9">
        <f t="shared" si="45"/>
        <v>0</v>
      </c>
      <c r="L175" s="9">
        <f t="shared" si="46"/>
        <v>0</v>
      </c>
      <c r="M175">
        <v>10283.129999999999</v>
      </c>
    </row>
    <row r="176" spans="1:13" ht="39" customHeight="1" x14ac:dyDescent="0.2">
      <c r="A176" s="6" t="s">
        <v>425</v>
      </c>
      <c r="B176" s="6" t="s">
        <v>426</v>
      </c>
      <c r="C176" s="7" t="s">
        <v>15</v>
      </c>
      <c r="D176" s="8" t="s">
        <v>375</v>
      </c>
      <c r="E176" s="9"/>
      <c r="F176" s="17"/>
      <c r="G176" s="9"/>
      <c r="H176" s="9"/>
      <c r="I176" s="9"/>
      <c r="J176" s="9">
        <f t="shared" si="44"/>
        <v>0</v>
      </c>
      <c r="K176" s="9">
        <f t="shared" si="45"/>
        <v>0</v>
      </c>
      <c r="L176" s="9">
        <f t="shared" si="46"/>
        <v>0</v>
      </c>
      <c r="M176">
        <v>2775.45</v>
      </c>
    </row>
    <row r="177" spans="1:15" ht="51.95" customHeight="1" x14ac:dyDescent="0.2">
      <c r="A177" s="6" t="s">
        <v>427</v>
      </c>
      <c r="B177" s="6" t="s">
        <v>428</v>
      </c>
      <c r="C177" s="7" t="s">
        <v>429</v>
      </c>
      <c r="D177" s="8" t="s">
        <v>173</v>
      </c>
      <c r="E177" s="9"/>
      <c r="F177" s="17"/>
      <c r="G177" s="9"/>
      <c r="H177" s="9"/>
      <c r="I177" s="9"/>
      <c r="J177" s="9">
        <f t="shared" si="44"/>
        <v>0</v>
      </c>
      <c r="K177" s="9">
        <f t="shared" si="45"/>
        <v>0</v>
      </c>
      <c r="L177" s="9">
        <f t="shared" si="46"/>
        <v>0</v>
      </c>
      <c r="M177">
        <v>4734.2</v>
      </c>
    </row>
    <row r="178" spans="1:15" ht="51.95" customHeight="1" x14ac:dyDescent="0.2">
      <c r="A178" s="6" t="s">
        <v>430</v>
      </c>
      <c r="B178" s="6" t="s">
        <v>431</v>
      </c>
      <c r="C178" s="7" t="s">
        <v>108</v>
      </c>
      <c r="D178" s="8" t="s">
        <v>432</v>
      </c>
      <c r="E178" s="9"/>
      <c r="F178" s="17"/>
      <c r="G178" s="9"/>
      <c r="H178" s="9"/>
      <c r="I178" s="9"/>
      <c r="J178" s="9">
        <f t="shared" si="44"/>
        <v>0</v>
      </c>
      <c r="K178" s="9">
        <f t="shared" si="45"/>
        <v>0</v>
      </c>
      <c r="L178" s="9">
        <f t="shared" si="46"/>
        <v>0</v>
      </c>
      <c r="M178">
        <v>12310.89</v>
      </c>
    </row>
    <row r="179" spans="1:15" ht="24" customHeight="1" x14ac:dyDescent="0.2">
      <c r="A179" s="3" t="s">
        <v>433</v>
      </c>
      <c r="B179" s="3" t="s">
        <v>434</v>
      </c>
      <c r="C179" s="3"/>
      <c r="D179" s="4"/>
      <c r="E179" s="3"/>
      <c r="F179" s="17">
        <f t="shared" si="39"/>
        <v>0</v>
      </c>
      <c r="G179" s="3"/>
      <c r="H179" s="3"/>
      <c r="I179" s="3"/>
      <c r="J179" s="3"/>
      <c r="K179" s="3"/>
      <c r="L179" s="5">
        <f>SUM(L180:L186)</f>
        <v>0</v>
      </c>
      <c r="M179">
        <v>101252.79</v>
      </c>
    </row>
    <row r="180" spans="1:15" ht="26.1" customHeight="1" x14ac:dyDescent="0.2">
      <c r="A180" s="6" t="s">
        <v>435</v>
      </c>
      <c r="B180" s="6" t="s">
        <v>436</v>
      </c>
      <c r="C180" s="7" t="s">
        <v>19</v>
      </c>
      <c r="D180" s="8" t="s">
        <v>437</v>
      </c>
      <c r="E180" s="9"/>
      <c r="F180" s="17"/>
      <c r="G180" s="9"/>
      <c r="H180" s="9"/>
      <c r="I180" s="9"/>
      <c r="J180" s="9">
        <f t="shared" ref="J180:J186" si="47">TRUNC(D180 * G180, 2)</f>
        <v>0</v>
      </c>
      <c r="K180" s="9">
        <f t="shared" ref="K180:K186" si="48">L180 - J180</f>
        <v>0</v>
      </c>
      <c r="L180" s="9">
        <f t="shared" ref="L180:L186" si="49">TRUNC(D180 * I180, 2)</f>
        <v>0</v>
      </c>
      <c r="M180">
        <v>61885.120000000003</v>
      </c>
    </row>
    <row r="181" spans="1:15" ht="26.1" customHeight="1" x14ac:dyDescent="0.2">
      <c r="A181" s="6" t="s">
        <v>438</v>
      </c>
      <c r="B181" s="6" t="s">
        <v>439</v>
      </c>
      <c r="C181" s="7" t="s">
        <v>19</v>
      </c>
      <c r="D181" s="8" t="s">
        <v>440</v>
      </c>
      <c r="E181" s="9"/>
      <c r="F181" s="17"/>
      <c r="G181" s="9"/>
      <c r="H181" s="9"/>
      <c r="I181" s="9"/>
      <c r="J181" s="9">
        <f t="shared" si="47"/>
        <v>0</v>
      </c>
      <c r="K181" s="9">
        <f t="shared" si="48"/>
        <v>0</v>
      </c>
      <c r="L181" s="9">
        <f t="shared" si="49"/>
        <v>0</v>
      </c>
      <c r="M181">
        <v>18527.13</v>
      </c>
    </row>
    <row r="182" spans="1:15" ht="51.95" customHeight="1" x14ac:dyDescent="0.2">
      <c r="A182" s="6" t="s">
        <v>441</v>
      </c>
      <c r="B182" s="6" t="s">
        <v>442</v>
      </c>
      <c r="C182" s="7" t="s">
        <v>19</v>
      </c>
      <c r="D182" s="8" t="s">
        <v>443</v>
      </c>
      <c r="E182" s="9"/>
      <c r="F182" s="17"/>
      <c r="G182" s="9"/>
      <c r="H182" s="9"/>
      <c r="I182" s="9"/>
      <c r="J182" s="9">
        <f t="shared" si="47"/>
        <v>0</v>
      </c>
      <c r="K182" s="9">
        <f t="shared" si="48"/>
        <v>0</v>
      </c>
      <c r="L182" s="9">
        <f t="shared" si="49"/>
        <v>0</v>
      </c>
      <c r="M182">
        <v>16965.95</v>
      </c>
    </row>
    <row r="183" spans="1:15" ht="39" customHeight="1" x14ac:dyDescent="0.2">
      <c r="A183" s="6" t="s">
        <v>444</v>
      </c>
      <c r="B183" s="6" t="s">
        <v>445</v>
      </c>
      <c r="C183" s="7" t="s">
        <v>19</v>
      </c>
      <c r="D183" s="8" t="s">
        <v>446</v>
      </c>
      <c r="E183" s="9"/>
      <c r="F183" s="17"/>
      <c r="G183" s="9"/>
      <c r="H183" s="9"/>
      <c r="I183" s="9"/>
      <c r="J183" s="9">
        <f t="shared" si="47"/>
        <v>0</v>
      </c>
      <c r="K183" s="9">
        <f t="shared" si="48"/>
        <v>0</v>
      </c>
      <c r="L183" s="9">
        <f t="shared" si="49"/>
        <v>0</v>
      </c>
      <c r="M183">
        <v>641.16999999999996</v>
      </c>
    </row>
    <row r="184" spans="1:15" ht="39" customHeight="1" x14ac:dyDescent="0.2">
      <c r="A184" s="6" t="s">
        <v>447</v>
      </c>
      <c r="B184" s="6" t="s">
        <v>448</v>
      </c>
      <c r="C184" s="7" t="s">
        <v>108</v>
      </c>
      <c r="D184" s="8" t="s">
        <v>449</v>
      </c>
      <c r="E184" s="9"/>
      <c r="F184" s="17"/>
      <c r="G184" s="9"/>
      <c r="H184" s="9"/>
      <c r="I184" s="9"/>
      <c r="J184" s="9">
        <f t="shared" si="47"/>
        <v>0</v>
      </c>
      <c r="K184" s="9">
        <f t="shared" si="48"/>
        <v>0</v>
      </c>
      <c r="L184" s="9">
        <f t="shared" si="49"/>
        <v>0</v>
      </c>
      <c r="M184">
        <v>1618.51</v>
      </c>
    </row>
    <row r="185" spans="1:15" ht="26.1" customHeight="1" x14ac:dyDescent="0.2">
      <c r="A185" s="6" t="s">
        <v>450</v>
      </c>
      <c r="B185" s="6" t="s">
        <v>451</v>
      </c>
      <c r="C185" s="7" t="s">
        <v>108</v>
      </c>
      <c r="D185" s="8" t="s">
        <v>452</v>
      </c>
      <c r="E185" s="9"/>
      <c r="F185" s="17"/>
      <c r="G185" s="9"/>
      <c r="H185" s="9"/>
      <c r="I185" s="9"/>
      <c r="J185" s="9">
        <f t="shared" si="47"/>
        <v>0</v>
      </c>
      <c r="K185" s="9">
        <f t="shared" si="48"/>
        <v>0</v>
      </c>
      <c r="L185" s="9">
        <f t="shared" si="49"/>
        <v>0</v>
      </c>
      <c r="M185">
        <v>433.81</v>
      </c>
    </row>
    <row r="186" spans="1:15" ht="65.099999999999994" customHeight="1" x14ac:dyDescent="0.2">
      <c r="A186" s="6" t="s">
        <v>453</v>
      </c>
      <c r="B186" s="6" t="s">
        <v>159</v>
      </c>
      <c r="C186" s="7" t="s">
        <v>108</v>
      </c>
      <c r="D186" s="8" t="s">
        <v>375</v>
      </c>
      <c r="E186" s="9"/>
      <c r="F186" s="17"/>
      <c r="G186" s="9"/>
      <c r="H186" s="9"/>
      <c r="I186" s="9"/>
      <c r="J186" s="9">
        <f t="shared" si="47"/>
        <v>0</v>
      </c>
      <c r="K186" s="9">
        <f t="shared" si="48"/>
        <v>0</v>
      </c>
      <c r="L186" s="9">
        <f t="shared" si="49"/>
        <v>0</v>
      </c>
      <c r="M186">
        <v>1181.0999999999999</v>
      </c>
    </row>
    <row r="187" spans="1:15" ht="24" customHeight="1" x14ac:dyDescent="0.2">
      <c r="A187" s="3" t="s">
        <v>454</v>
      </c>
      <c r="B187" s="3" t="s">
        <v>455</v>
      </c>
      <c r="C187" s="3"/>
      <c r="D187" s="4"/>
      <c r="E187" s="3"/>
      <c r="F187" s="17">
        <f t="shared" si="39"/>
        <v>0</v>
      </c>
      <c r="G187" s="3"/>
      <c r="H187" s="3"/>
      <c r="I187" s="3"/>
      <c r="J187" s="3"/>
      <c r="K187" s="3"/>
      <c r="L187" s="5">
        <f>SUM(L188:L195)</f>
        <v>0</v>
      </c>
      <c r="M187">
        <v>317653.12</v>
      </c>
    </row>
    <row r="188" spans="1:15" s="24" customFormat="1" ht="312" customHeight="1" x14ac:dyDescent="0.2">
      <c r="A188" s="19" t="s">
        <v>456</v>
      </c>
      <c r="B188" s="19" t="s">
        <v>457</v>
      </c>
      <c r="C188" s="21" t="s">
        <v>15</v>
      </c>
      <c r="D188" s="20" t="s">
        <v>16</v>
      </c>
      <c r="E188" s="22"/>
      <c r="F188" s="23"/>
      <c r="G188" s="22"/>
      <c r="H188" s="22"/>
      <c r="I188" s="22"/>
      <c r="J188" s="22">
        <f t="shared" ref="J188:J195" si="50">TRUNC(D188 * G188, 2)</f>
        <v>0</v>
      </c>
      <c r="K188" s="22">
        <f t="shared" ref="K188:K195" si="51">L188 - J188</f>
        <v>0</v>
      </c>
      <c r="L188" s="22">
        <f>TRUNC(D188 * I188, 2)</f>
        <v>0</v>
      </c>
      <c r="M188" s="24">
        <v>96479.71</v>
      </c>
      <c r="N188" s="25"/>
      <c r="O188" s="25"/>
    </row>
    <row r="189" spans="1:15" s="24" customFormat="1" ht="246.95" customHeight="1" x14ac:dyDescent="0.2">
      <c r="A189" s="19" t="s">
        <v>458</v>
      </c>
      <c r="B189" s="19" t="s">
        <v>459</v>
      </c>
      <c r="C189" s="21" t="s">
        <v>15</v>
      </c>
      <c r="D189" s="20" t="s">
        <v>16</v>
      </c>
      <c r="E189" s="22"/>
      <c r="F189" s="23"/>
      <c r="G189" s="22"/>
      <c r="H189" s="22"/>
      <c r="I189" s="22"/>
      <c r="J189" s="22">
        <f t="shared" si="50"/>
        <v>0</v>
      </c>
      <c r="K189" s="22">
        <f t="shared" si="51"/>
        <v>0</v>
      </c>
      <c r="L189" s="22">
        <f t="shared" ref="L189:L194" si="52">TRUNC(D189 * I189, 2)</f>
        <v>0</v>
      </c>
      <c r="M189" s="24">
        <v>101587.04</v>
      </c>
      <c r="N189" s="25"/>
      <c r="O189" s="25"/>
    </row>
    <row r="190" spans="1:15" s="24" customFormat="1" ht="409.6" customHeight="1" x14ac:dyDescent="0.2">
      <c r="A190" s="19" t="s">
        <v>460</v>
      </c>
      <c r="B190" s="19" t="s">
        <v>461</v>
      </c>
      <c r="C190" s="21" t="s">
        <v>15</v>
      </c>
      <c r="D190" s="20" t="s">
        <v>16</v>
      </c>
      <c r="E190" s="22"/>
      <c r="F190" s="23"/>
      <c r="G190" s="22"/>
      <c r="H190" s="22"/>
      <c r="I190" s="22"/>
      <c r="J190" s="22">
        <f t="shared" si="50"/>
        <v>0</v>
      </c>
      <c r="K190" s="22">
        <f t="shared" si="51"/>
        <v>0</v>
      </c>
      <c r="L190" s="22">
        <f t="shared" si="52"/>
        <v>0</v>
      </c>
      <c r="M190" s="24">
        <v>91055.77</v>
      </c>
      <c r="N190" s="25"/>
      <c r="O190" s="25"/>
    </row>
    <row r="191" spans="1:15" s="24" customFormat="1" ht="104.1" customHeight="1" x14ac:dyDescent="0.2">
      <c r="A191" s="19" t="s">
        <v>462</v>
      </c>
      <c r="B191" s="19" t="s">
        <v>463</v>
      </c>
      <c r="C191" s="21" t="s">
        <v>15</v>
      </c>
      <c r="D191" s="20" t="s">
        <v>16</v>
      </c>
      <c r="E191" s="22"/>
      <c r="F191" s="23"/>
      <c r="G191" s="22"/>
      <c r="H191" s="22"/>
      <c r="I191" s="22"/>
      <c r="J191" s="22">
        <f t="shared" si="50"/>
        <v>0</v>
      </c>
      <c r="K191" s="22">
        <f t="shared" si="51"/>
        <v>0</v>
      </c>
      <c r="L191" s="22">
        <f t="shared" si="52"/>
        <v>0</v>
      </c>
      <c r="M191" s="24">
        <v>7448.51</v>
      </c>
      <c r="N191" s="25"/>
      <c r="O191" s="25"/>
    </row>
    <row r="192" spans="1:15" s="24" customFormat="1" ht="104.1" customHeight="1" x14ac:dyDescent="0.2">
      <c r="A192" s="19" t="s">
        <v>464</v>
      </c>
      <c r="B192" s="19" t="s">
        <v>465</v>
      </c>
      <c r="C192" s="21" t="s">
        <v>15</v>
      </c>
      <c r="D192" s="20" t="s">
        <v>16</v>
      </c>
      <c r="E192" s="22"/>
      <c r="F192" s="23"/>
      <c r="G192" s="22"/>
      <c r="H192" s="22"/>
      <c r="I192" s="22"/>
      <c r="J192" s="22">
        <f t="shared" si="50"/>
        <v>0</v>
      </c>
      <c r="K192" s="22">
        <f t="shared" si="51"/>
        <v>0</v>
      </c>
      <c r="L192" s="22">
        <f t="shared" si="52"/>
        <v>0</v>
      </c>
      <c r="M192" s="24">
        <v>8092.53</v>
      </c>
      <c r="N192" s="25"/>
      <c r="O192" s="25"/>
    </row>
    <row r="193" spans="1:15" s="24" customFormat="1" ht="90.95" customHeight="1" x14ac:dyDescent="0.2">
      <c r="A193" s="19" t="s">
        <v>466</v>
      </c>
      <c r="B193" s="19" t="s">
        <v>467</v>
      </c>
      <c r="C193" s="21" t="s">
        <v>15</v>
      </c>
      <c r="D193" s="20" t="s">
        <v>16</v>
      </c>
      <c r="E193" s="22"/>
      <c r="F193" s="23"/>
      <c r="G193" s="22"/>
      <c r="H193" s="22"/>
      <c r="I193" s="22"/>
      <c r="J193" s="22">
        <f t="shared" si="50"/>
        <v>0</v>
      </c>
      <c r="K193" s="22">
        <f t="shared" si="51"/>
        <v>0</v>
      </c>
      <c r="L193" s="22">
        <f t="shared" si="52"/>
        <v>0</v>
      </c>
      <c r="M193" s="24">
        <v>10711.2</v>
      </c>
      <c r="N193" s="25"/>
      <c r="O193" s="25"/>
    </row>
    <row r="194" spans="1:15" s="24" customFormat="1" ht="39" customHeight="1" x14ac:dyDescent="0.2">
      <c r="A194" s="19" t="s">
        <v>468</v>
      </c>
      <c r="B194" s="19" t="s">
        <v>469</v>
      </c>
      <c r="C194" s="21" t="s">
        <v>108</v>
      </c>
      <c r="D194" s="20" t="s">
        <v>470</v>
      </c>
      <c r="E194" s="22"/>
      <c r="F194" s="23"/>
      <c r="G194" s="22"/>
      <c r="H194" s="22"/>
      <c r="I194" s="22"/>
      <c r="J194" s="22">
        <f t="shared" si="50"/>
        <v>0</v>
      </c>
      <c r="K194" s="22">
        <f t="shared" si="51"/>
        <v>0</v>
      </c>
      <c r="L194" s="22">
        <f t="shared" si="52"/>
        <v>0</v>
      </c>
      <c r="M194" s="24">
        <v>1354.94</v>
      </c>
      <c r="N194" s="25"/>
      <c r="O194" s="25"/>
    </row>
    <row r="195" spans="1:15" ht="51.95" customHeight="1" x14ac:dyDescent="0.2">
      <c r="A195" s="6" t="s">
        <v>471</v>
      </c>
      <c r="B195" s="6" t="s">
        <v>472</v>
      </c>
      <c r="C195" s="7" t="s">
        <v>19</v>
      </c>
      <c r="D195" s="8" t="s">
        <v>473</v>
      </c>
      <c r="E195" s="9"/>
      <c r="F195" s="17"/>
      <c r="G195" s="9"/>
      <c r="H195" s="9"/>
      <c r="I195" s="9"/>
      <c r="J195" s="9">
        <f t="shared" si="50"/>
        <v>0</v>
      </c>
      <c r="K195" s="9">
        <f t="shared" si="51"/>
        <v>0</v>
      </c>
      <c r="L195" s="9">
        <f t="shared" ref="L195" si="53">TRUNC(D195 * I195, 2)</f>
        <v>0</v>
      </c>
      <c r="M195">
        <v>923.42</v>
      </c>
    </row>
    <row r="196" spans="1:15" ht="24" customHeight="1" x14ac:dyDescent="0.2">
      <c r="A196" s="3" t="s">
        <v>474</v>
      </c>
      <c r="B196" s="3" t="s">
        <v>475</v>
      </c>
      <c r="C196" s="3"/>
      <c r="D196" s="4"/>
      <c r="E196" s="3"/>
      <c r="F196" s="17">
        <f t="shared" si="39"/>
        <v>0</v>
      </c>
      <c r="G196" s="3"/>
      <c r="H196" s="3"/>
      <c r="I196" s="3"/>
      <c r="J196" s="3"/>
      <c r="K196" s="3"/>
      <c r="L196" s="5">
        <f>L197+L202+L212+L219</f>
        <v>0</v>
      </c>
      <c r="M196">
        <v>183334.15</v>
      </c>
    </row>
    <row r="197" spans="1:15" ht="24" customHeight="1" x14ac:dyDescent="0.2">
      <c r="A197" s="3" t="s">
        <v>476</v>
      </c>
      <c r="B197" s="3" t="s">
        <v>477</v>
      </c>
      <c r="C197" s="3"/>
      <c r="D197" s="4"/>
      <c r="E197" s="3"/>
      <c r="F197" s="17">
        <f t="shared" si="39"/>
        <v>0</v>
      </c>
      <c r="G197" s="3"/>
      <c r="H197" s="3"/>
      <c r="I197" s="3"/>
      <c r="J197" s="3"/>
      <c r="K197" s="3"/>
      <c r="L197" s="5">
        <f>SUM(L198:L201)</f>
        <v>0</v>
      </c>
      <c r="M197">
        <v>5118.21</v>
      </c>
    </row>
    <row r="198" spans="1:15" ht="39" customHeight="1" x14ac:dyDescent="0.2">
      <c r="A198" s="6" t="s">
        <v>478</v>
      </c>
      <c r="B198" s="6" t="s">
        <v>479</v>
      </c>
      <c r="C198" s="7" t="s">
        <v>52</v>
      </c>
      <c r="D198" s="8" t="s">
        <v>173</v>
      </c>
      <c r="E198" s="9"/>
      <c r="F198" s="17"/>
      <c r="G198" s="9"/>
      <c r="H198" s="9"/>
      <c r="I198" s="9"/>
      <c r="J198" s="9">
        <f>TRUNC(D198 * G198, 2)</f>
        <v>0</v>
      </c>
      <c r="K198" s="9">
        <f>L198 - J198</f>
        <v>0</v>
      </c>
      <c r="L198" s="9">
        <f t="shared" ref="L198:L201" si="54">TRUNC(D198 * I198, 2)</f>
        <v>0</v>
      </c>
      <c r="M198">
        <v>1046.8</v>
      </c>
    </row>
    <row r="199" spans="1:15" ht="26.1" customHeight="1" x14ac:dyDescent="0.2">
      <c r="A199" s="6" t="s">
        <v>480</v>
      </c>
      <c r="B199" s="6" t="s">
        <v>481</v>
      </c>
      <c r="C199" s="7" t="s">
        <v>52</v>
      </c>
      <c r="D199" s="8" t="s">
        <v>173</v>
      </c>
      <c r="E199" s="9"/>
      <c r="F199" s="17"/>
      <c r="G199" s="9"/>
      <c r="H199" s="9"/>
      <c r="I199" s="9"/>
      <c r="J199" s="9">
        <f>TRUNC(D199 * G199, 2)</f>
        <v>0</v>
      </c>
      <c r="K199" s="9">
        <f>L199 - J199</f>
        <v>0</v>
      </c>
      <c r="L199" s="9">
        <f t="shared" si="54"/>
        <v>0</v>
      </c>
      <c r="M199">
        <v>1572.1</v>
      </c>
    </row>
    <row r="200" spans="1:15" ht="39" customHeight="1" x14ac:dyDescent="0.2">
      <c r="A200" s="6" t="s">
        <v>482</v>
      </c>
      <c r="B200" s="6" t="s">
        <v>483</v>
      </c>
      <c r="C200" s="7" t="s">
        <v>19</v>
      </c>
      <c r="D200" s="8" t="s">
        <v>484</v>
      </c>
      <c r="E200" s="9"/>
      <c r="F200" s="17"/>
      <c r="G200" s="9"/>
      <c r="H200" s="9"/>
      <c r="I200" s="9"/>
      <c r="J200" s="9">
        <f>TRUNC(D200 * G200, 2)</f>
        <v>0</v>
      </c>
      <c r="K200" s="9">
        <f>L200 - J200</f>
        <v>0</v>
      </c>
      <c r="L200" s="9">
        <f t="shared" si="54"/>
        <v>0</v>
      </c>
      <c r="M200">
        <v>2099.23</v>
      </c>
    </row>
    <row r="201" spans="1:15" ht="26.1" customHeight="1" x14ac:dyDescent="0.2">
      <c r="A201" s="6" t="s">
        <v>485</v>
      </c>
      <c r="B201" s="6" t="s">
        <v>486</v>
      </c>
      <c r="C201" s="7" t="s">
        <v>52</v>
      </c>
      <c r="D201" s="8" t="s">
        <v>242</v>
      </c>
      <c r="E201" s="9"/>
      <c r="F201" s="17"/>
      <c r="G201" s="9"/>
      <c r="H201" s="9"/>
      <c r="I201" s="9"/>
      <c r="J201" s="9">
        <f>TRUNC(D201 * G201, 2)</f>
        <v>0</v>
      </c>
      <c r="K201" s="9">
        <f>L201 - J201</f>
        <v>0</v>
      </c>
      <c r="L201" s="9">
        <f t="shared" si="54"/>
        <v>0</v>
      </c>
      <c r="M201">
        <v>400.08</v>
      </c>
    </row>
    <row r="202" spans="1:15" ht="24" customHeight="1" x14ac:dyDescent="0.2">
      <c r="A202" s="3" t="s">
        <v>487</v>
      </c>
      <c r="B202" s="3" t="s">
        <v>488</v>
      </c>
      <c r="C202" s="3"/>
      <c r="D202" s="4"/>
      <c r="E202" s="3"/>
      <c r="F202" s="17">
        <f t="shared" ref="F202:F229" si="55">TRUNC(D202 * E202, 2)</f>
        <v>0</v>
      </c>
      <c r="G202" s="3"/>
      <c r="H202" s="3"/>
      <c r="I202" s="3"/>
      <c r="J202" s="3"/>
      <c r="K202" s="3"/>
      <c r="L202" s="5">
        <f>SUM(L203:L211)</f>
        <v>0</v>
      </c>
      <c r="M202">
        <v>55438.92</v>
      </c>
    </row>
    <row r="203" spans="1:15" ht="26.1" customHeight="1" x14ac:dyDescent="0.2">
      <c r="A203" s="6" t="s">
        <v>489</v>
      </c>
      <c r="B203" s="6" t="s">
        <v>490</v>
      </c>
      <c r="C203" s="7" t="s">
        <v>19</v>
      </c>
      <c r="D203" s="8" t="s">
        <v>484</v>
      </c>
      <c r="E203" s="9"/>
      <c r="F203" s="17"/>
      <c r="G203" s="9"/>
      <c r="H203" s="9"/>
      <c r="I203" s="9"/>
      <c r="J203" s="9">
        <f t="shared" ref="J203:J211" si="56">TRUNC(D203 * G203, 2)</f>
        <v>0</v>
      </c>
      <c r="K203" s="9">
        <f t="shared" ref="K203:K211" si="57">L203 - J203</f>
        <v>0</v>
      </c>
      <c r="L203" s="9">
        <f t="shared" ref="L203:L211" si="58">TRUNC(D203 * I203, 2)</f>
        <v>0</v>
      </c>
      <c r="M203">
        <v>9236.6299999999992</v>
      </c>
    </row>
    <row r="204" spans="1:15" ht="65.099999999999994" customHeight="1" x14ac:dyDescent="0.2">
      <c r="A204" s="6" t="s">
        <v>491</v>
      </c>
      <c r="B204" s="6" t="s">
        <v>492</v>
      </c>
      <c r="C204" s="7" t="s">
        <v>19</v>
      </c>
      <c r="D204" s="8" t="s">
        <v>493</v>
      </c>
      <c r="E204" s="9"/>
      <c r="F204" s="17"/>
      <c r="G204" s="9"/>
      <c r="H204" s="9"/>
      <c r="I204" s="9"/>
      <c r="J204" s="9">
        <f t="shared" si="56"/>
        <v>0</v>
      </c>
      <c r="K204" s="9">
        <f t="shared" si="57"/>
        <v>0</v>
      </c>
      <c r="L204" s="9">
        <f t="shared" si="58"/>
        <v>0</v>
      </c>
      <c r="M204">
        <v>18627.16</v>
      </c>
    </row>
    <row r="205" spans="1:15" ht="24" customHeight="1" x14ac:dyDescent="0.2">
      <c r="A205" s="6" t="s">
        <v>494</v>
      </c>
      <c r="B205" s="6" t="s">
        <v>495</v>
      </c>
      <c r="C205" s="7" t="s">
        <v>52</v>
      </c>
      <c r="D205" s="8" t="s">
        <v>496</v>
      </c>
      <c r="E205" s="9"/>
      <c r="F205" s="17"/>
      <c r="G205" s="9"/>
      <c r="H205" s="9"/>
      <c r="I205" s="9"/>
      <c r="J205" s="9">
        <f t="shared" si="56"/>
        <v>0</v>
      </c>
      <c r="K205" s="9">
        <f t="shared" si="57"/>
        <v>0</v>
      </c>
      <c r="L205" s="9">
        <f t="shared" si="58"/>
        <v>0</v>
      </c>
      <c r="M205">
        <v>1852.3</v>
      </c>
    </row>
    <row r="206" spans="1:15" ht="65.099999999999994" customHeight="1" x14ac:dyDescent="0.2">
      <c r="A206" s="6" t="s">
        <v>497</v>
      </c>
      <c r="B206" s="6" t="s">
        <v>498</v>
      </c>
      <c r="C206" s="7" t="s">
        <v>19</v>
      </c>
      <c r="D206" s="8" t="s">
        <v>499</v>
      </c>
      <c r="E206" s="9"/>
      <c r="F206" s="17"/>
      <c r="G206" s="9"/>
      <c r="H206" s="9"/>
      <c r="I206" s="9"/>
      <c r="J206" s="9">
        <f t="shared" si="56"/>
        <v>0</v>
      </c>
      <c r="K206" s="9">
        <f t="shared" si="57"/>
        <v>0</v>
      </c>
      <c r="L206" s="9">
        <f t="shared" si="58"/>
        <v>0</v>
      </c>
      <c r="M206">
        <v>6555.83</v>
      </c>
    </row>
    <row r="207" spans="1:15" ht="51.95" customHeight="1" x14ac:dyDescent="0.2">
      <c r="A207" s="6" t="s">
        <v>500</v>
      </c>
      <c r="B207" s="6" t="s">
        <v>501</v>
      </c>
      <c r="C207" s="7" t="s">
        <v>19</v>
      </c>
      <c r="D207" s="8" t="s">
        <v>502</v>
      </c>
      <c r="E207" s="9"/>
      <c r="F207" s="17"/>
      <c r="G207" s="9"/>
      <c r="H207" s="9"/>
      <c r="I207" s="9"/>
      <c r="J207" s="9">
        <f t="shared" si="56"/>
        <v>0</v>
      </c>
      <c r="K207" s="9">
        <f t="shared" si="57"/>
        <v>0</v>
      </c>
      <c r="L207" s="9">
        <f t="shared" si="58"/>
        <v>0</v>
      </c>
      <c r="M207">
        <v>3801.29</v>
      </c>
    </row>
    <row r="208" spans="1:15" ht="39" customHeight="1" x14ac:dyDescent="0.2">
      <c r="A208" s="6" t="s">
        <v>503</v>
      </c>
      <c r="B208" s="6" t="s">
        <v>504</v>
      </c>
      <c r="C208" s="7" t="s">
        <v>19</v>
      </c>
      <c r="D208" s="8" t="s">
        <v>505</v>
      </c>
      <c r="E208" s="9"/>
      <c r="F208" s="17"/>
      <c r="G208" s="9"/>
      <c r="H208" s="9"/>
      <c r="I208" s="9"/>
      <c r="J208" s="9">
        <f t="shared" si="56"/>
        <v>0</v>
      </c>
      <c r="K208" s="9">
        <f t="shared" si="57"/>
        <v>0</v>
      </c>
      <c r="L208" s="9">
        <f t="shared" si="58"/>
        <v>0</v>
      </c>
      <c r="M208">
        <v>14185.27</v>
      </c>
    </row>
    <row r="209" spans="1:13" ht="39" customHeight="1" x14ac:dyDescent="0.2">
      <c r="A209" s="6" t="s">
        <v>506</v>
      </c>
      <c r="B209" s="6" t="s">
        <v>507</v>
      </c>
      <c r="C209" s="7" t="s">
        <v>15</v>
      </c>
      <c r="D209" s="8" t="s">
        <v>16</v>
      </c>
      <c r="E209" s="9"/>
      <c r="F209" s="17"/>
      <c r="G209" s="9"/>
      <c r="H209" s="9"/>
      <c r="I209" s="9"/>
      <c r="J209" s="9">
        <f t="shared" si="56"/>
        <v>0</v>
      </c>
      <c r="K209" s="9">
        <f t="shared" si="57"/>
        <v>0</v>
      </c>
      <c r="L209" s="9">
        <f t="shared" si="58"/>
        <v>0</v>
      </c>
      <c r="M209">
        <v>614.76</v>
      </c>
    </row>
    <row r="210" spans="1:13" ht="39" customHeight="1" x14ac:dyDescent="0.2">
      <c r="A210" s="6" t="s">
        <v>508</v>
      </c>
      <c r="B210" s="6" t="s">
        <v>509</v>
      </c>
      <c r="C210" s="7" t="s">
        <v>15</v>
      </c>
      <c r="D210" s="8" t="s">
        <v>16</v>
      </c>
      <c r="E210" s="9"/>
      <c r="F210" s="17"/>
      <c r="G210" s="9"/>
      <c r="H210" s="9"/>
      <c r="I210" s="9"/>
      <c r="J210" s="9">
        <f t="shared" si="56"/>
        <v>0</v>
      </c>
      <c r="K210" s="9">
        <f t="shared" si="57"/>
        <v>0</v>
      </c>
      <c r="L210" s="9">
        <f t="shared" si="58"/>
        <v>0</v>
      </c>
      <c r="M210">
        <v>289.88</v>
      </c>
    </row>
    <row r="211" spans="1:13" ht="26.1" customHeight="1" x14ac:dyDescent="0.2">
      <c r="A211" s="6" t="s">
        <v>510</v>
      </c>
      <c r="B211" s="6" t="s">
        <v>511</v>
      </c>
      <c r="C211" s="7" t="s">
        <v>19</v>
      </c>
      <c r="D211" s="8" t="s">
        <v>512</v>
      </c>
      <c r="E211" s="9"/>
      <c r="F211" s="17"/>
      <c r="G211" s="9"/>
      <c r="H211" s="9"/>
      <c r="I211" s="9"/>
      <c r="J211" s="9">
        <f t="shared" si="56"/>
        <v>0</v>
      </c>
      <c r="K211" s="9">
        <f t="shared" si="57"/>
        <v>0</v>
      </c>
      <c r="L211" s="9">
        <f t="shared" si="58"/>
        <v>0</v>
      </c>
      <c r="M211">
        <v>275.8</v>
      </c>
    </row>
    <row r="212" spans="1:13" ht="24" customHeight="1" x14ac:dyDescent="0.2">
      <c r="A212" s="3" t="s">
        <v>513</v>
      </c>
      <c r="B212" s="3" t="s">
        <v>514</v>
      </c>
      <c r="C212" s="3"/>
      <c r="D212" s="4"/>
      <c r="E212" s="3"/>
      <c r="F212" s="17">
        <f t="shared" si="55"/>
        <v>0</v>
      </c>
      <c r="G212" s="3"/>
      <c r="H212" s="3"/>
      <c r="I212" s="3"/>
      <c r="J212" s="3"/>
      <c r="K212" s="3"/>
      <c r="L212" s="5">
        <f>SUM(L213:L218)</f>
        <v>0</v>
      </c>
      <c r="M212">
        <v>112441.05</v>
      </c>
    </row>
    <row r="213" spans="1:13" ht="51.95" customHeight="1" x14ac:dyDescent="0.2">
      <c r="A213" s="6" t="s">
        <v>515</v>
      </c>
      <c r="B213" s="6" t="s">
        <v>516</v>
      </c>
      <c r="C213" s="7" t="s">
        <v>19</v>
      </c>
      <c r="D213" s="8" t="s">
        <v>517</v>
      </c>
      <c r="E213" s="9"/>
      <c r="F213" s="17"/>
      <c r="G213" s="9"/>
      <c r="H213" s="9"/>
      <c r="I213" s="9"/>
      <c r="J213" s="9">
        <f t="shared" ref="J213:J218" si="59">TRUNC(D213 * G213, 2)</f>
        <v>0</v>
      </c>
      <c r="K213" s="9">
        <f t="shared" ref="K213:K218" si="60">L213 - J213</f>
        <v>0</v>
      </c>
      <c r="L213" s="9">
        <f>TRUNC(D213 * I213, 2)</f>
        <v>0</v>
      </c>
      <c r="M213">
        <v>15409.85</v>
      </c>
    </row>
    <row r="214" spans="1:13" ht="26.1" customHeight="1" x14ac:dyDescent="0.2">
      <c r="A214" s="6" t="s">
        <v>518</v>
      </c>
      <c r="B214" s="6" t="s">
        <v>519</v>
      </c>
      <c r="C214" s="7" t="s">
        <v>15</v>
      </c>
      <c r="D214" s="8" t="s">
        <v>16</v>
      </c>
      <c r="E214" s="9"/>
      <c r="F214" s="17"/>
      <c r="G214" s="9"/>
      <c r="H214" s="9"/>
      <c r="I214" s="9"/>
      <c r="J214" s="9">
        <f t="shared" si="59"/>
        <v>0</v>
      </c>
      <c r="K214" s="9">
        <f t="shared" si="60"/>
        <v>0</v>
      </c>
      <c r="L214" s="9">
        <f t="shared" ref="L214:L218" si="61">TRUNC(D214 * I214, 2)</f>
        <v>0</v>
      </c>
      <c r="M214">
        <v>4141.1400000000003</v>
      </c>
    </row>
    <row r="215" spans="1:13" ht="26.1" customHeight="1" x14ac:dyDescent="0.2">
      <c r="A215" s="6" t="s">
        <v>520</v>
      </c>
      <c r="B215" s="6" t="s">
        <v>521</v>
      </c>
      <c r="C215" s="7" t="s">
        <v>19</v>
      </c>
      <c r="D215" s="8" t="s">
        <v>522</v>
      </c>
      <c r="E215" s="9"/>
      <c r="F215" s="17"/>
      <c r="G215" s="9"/>
      <c r="H215" s="9"/>
      <c r="I215" s="9"/>
      <c r="J215" s="9">
        <f t="shared" si="59"/>
        <v>0</v>
      </c>
      <c r="K215" s="9">
        <f t="shared" si="60"/>
        <v>0</v>
      </c>
      <c r="L215" s="9">
        <f t="shared" si="61"/>
        <v>0</v>
      </c>
      <c r="M215">
        <v>36778.25</v>
      </c>
    </row>
    <row r="216" spans="1:13" ht="26.1" customHeight="1" x14ac:dyDescent="0.2">
      <c r="A216" s="6" t="s">
        <v>523</v>
      </c>
      <c r="B216" s="6" t="s">
        <v>524</v>
      </c>
      <c r="C216" s="7" t="s">
        <v>19</v>
      </c>
      <c r="D216" s="8" t="s">
        <v>89</v>
      </c>
      <c r="E216" s="9"/>
      <c r="F216" s="17"/>
      <c r="G216" s="9"/>
      <c r="H216" s="9"/>
      <c r="I216" s="9"/>
      <c r="J216" s="9">
        <f t="shared" si="59"/>
        <v>0</v>
      </c>
      <c r="K216" s="9">
        <f t="shared" si="60"/>
        <v>0</v>
      </c>
      <c r="L216" s="9">
        <f t="shared" si="61"/>
        <v>0</v>
      </c>
      <c r="M216">
        <v>12919.29</v>
      </c>
    </row>
    <row r="217" spans="1:13" ht="39" customHeight="1" x14ac:dyDescent="0.2">
      <c r="A217" s="6" t="s">
        <v>525</v>
      </c>
      <c r="B217" s="6" t="s">
        <v>283</v>
      </c>
      <c r="C217" s="7" t="s">
        <v>108</v>
      </c>
      <c r="D217" s="8" t="s">
        <v>526</v>
      </c>
      <c r="E217" s="9"/>
      <c r="F217" s="17"/>
      <c r="G217" s="9"/>
      <c r="H217" s="9"/>
      <c r="I217" s="9"/>
      <c r="J217" s="9">
        <f t="shared" si="59"/>
        <v>0</v>
      </c>
      <c r="K217" s="9">
        <f t="shared" si="60"/>
        <v>0</v>
      </c>
      <c r="L217" s="9">
        <f t="shared" si="61"/>
        <v>0</v>
      </c>
      <c r="M217">
        <v>43116.39</v>
      </c>
    </row>
    <row r="218" spans="1:13" ht="26.1" customHeight="1" x14ac:dyDescent="0.2">
      <c r="A218" s="6" t="s">
        <v>527</v>
      </c>
      <c r="B218" s="6" t="s">
        <v>528</v>
      </c>
      <c r="C218" s="7" t="s">
        <v>15</v>
      </c>
      <c r="D218" s="8" t="s">
        <v>16</v>
      </c>
      <c r="E218" s="9"/>
      <c r="F218" s="17"/>
      <c r="G218" s="9"/>
      <c r="H218" s="9"/>
      <c r="I218" s="9"/>
      <c r="J218" s="9">
        <f t="shared" si="59"/>
        <v>0</v>
      </c>
      <c r="K218" s="9">
        <f t="shared" si="60"/>
        <v>0</v>
      </c>
      <c r="L218" s="9">
        <f t="shared" si="61"/>
        <v>0</v>
      </c>
      <c r="M218">
        <v>76.13</v>
      </c>
    </row>
    <row r="219" spans="1:13" ht="24" customHeight="1" x14ac:dyDescent="0.2">
      <c r="A219" s="3" t="s">
        <v>529</v>
      </c>
      <c r="B219" s="3" t="s">
        <v>530</v>
      </c>
      <c r="C219" s="3"/>
      <c r="D219" s="4"/>
      <c r="E219" s="3"/>
      <c r="F219" s="17">
        <f t="shared" si="55"/>
        <v>0</v>
      </c>
      <c r="G219" s="3"/>
      <c r="H219" s="3"/>
      <c r="I219" s="3"/>
      <c r="J219" s="3"/>
      <c r="K219" s="3"/>
      <c r="L219" s="5">
        <f>SUM(L220:L223)</f>
        <v>0</v>
      </c>
      <c r="M219">
        <v>10335.969999999999</v>
      </c>
    </row>
    <row r="220" spans="1:13" ht="39" customHeight="1" x14ac:dyDescent="0.2">
      <c r="A220" s="6" t="s">
        <v>531</v>
      </c>
      <c r="B220" s="6" t="s">
        <v>532</v>
      </c>
      <c r="C220" s="7" t="s">
        <v>52</v>
      </c>
      <c r="D220" s="8" t="s">
        <v>533</v>
      </c>
      <c r="E220" s="9"/>
      <c r="F220" s="17"/>
      <c r="G220" s="9"/>
      <c r="H220" s="9"/>
      <c r="I220" s="9"/>
      <c r="J220" s="9">
        <f>TRUNC(D220 * G220, 2)</f>
        <v>0</v>
      </c>
      <c r="K220" s="9">
        <f>L220 - J220</f>
        <v>0</v>
      </c>
      <c r="L220" s="9">
        <f>TRUNC(D220 * I220, 2)</f>
        <v>0</v>
      </c>
      <c r="M220">
        <v>3798.6</v>
      </c>
    </row>
    <row r="221" spans="1:13" ht="39" customHeight="1" x14ac:dyDescent="0.2">
      <c r="A221" s="6" t="s">
        <v>534</v>
      </c>
      <c r="B221" s="6" t="s">
        <v>535</v>
      </c>
      <c r="C221" s="7" t="s">
        <v>536</v>
      </c>
      <c r="D221" s="8" t="s">
        <v>27</v>
      </c>
      <c r="E221" s="9"/>
      <c r="F221" s="17"/>
      <c r="G221" s="9"/>
      <c r="H221" s="9"/>
      <c r="I221" s="9"/>
      <c r="J221" s="9">
        <f>TRUNC(D221 * G221, 2)</f>
        <v>0</v>
      </c>
      <c r="K221" s="9">
        <f>L221 - J221</f>
        <v>0</v>
      </c>
      <c r="L221" s="9">
        <f t="shared" ref="L221:L223" si="62">TRUNC(D221 * I221, 2)</f>
        <v>0</v>
      </c>
      <c r="M221">
        <v>1691.52</v>
      </c>
    </row>
    <row r="222" spans="1:13" ht="39" customHeight="1" x14ac:dyDescent="0.2">
      <c r="A222" s="6" t="s">
        <v>537</v>
      </c>
      <c r="B222" s="6" t="s">
        <v>162</v>
      </c>
      <c r="C222" s="7" t="s">
        <v>15</v>
      </c>
      <c r="D222" s="8" t="s">
        <v>538</v>
      </c>
      <c r="E222" s="9"/>
      <c r="F222" s="17"/>
      <c r="G222" s="9"/>
      <c r="H222" s="9"/>
      <c r="I222" s="9"/>
      <c r="J222" s="9">
        <f>TRUNC(D222 * G222, 2)</f>
        <v>0</v>
      </c>
      <c r="K222" s="9">
        <f>L222 - J222</f>
        <v>0</v>
      </c>
      <c r="L222" s="9">
        <f t="shared" si="62"/>
        <v>0</v>
      </c>
      <c r="M222">
        <v>4035.5</v>
      </c>
    </row>
    <row r="223" spans="1:13" ht="78" customHeight="1" x14ac:dyDescent="0.2">
      <c r="A223" s="6" t="s">
        <v>539</v>
      </c>
      <c r="B223" s="6" t="s">
        <v>540</v>
      </c>
      <c r="C223" s="7" t="s">
        <v>15</v>
      </c>
      <c r="D223" s="8" t="s">
        <v>16</v>
      </c>
      <c r="E223" s="9"/>
      <c r="F223" s="17"/>
      <c r="G223" s="9"/>
      <c r="H223" s="9"/>
      <c r="I223" s="9"/>
      <c r="J223" s="9">
        <f>TRUNC(D223 * G223, 2)</f>
        <v>0</v>
      </c>
      <c r="K223" s="9">
        <f>L223 - J223</f>
        <v>0</v>
      </c>
      <c r="L223" s="9">
        <f t="shared" si="62"/>
        <v>0</v>
      </c>
      <c r="M223">
        <v>810.35</v>
      </c>
    </row>
    <row r="224" spans="1:13" ht="24" customHeight="1" x14ac:dyDescent="0.2">
      <c r="A224" s="3" t="s">
        <v>541</v>
      </c>
      <c r="B224" s="3" t="s">
        <v>542</v>
      </c>
      <c r="C224" s="3"/>
      <c r="D224" s="4"/>
      <c r="E224" s="3"/>
      <c r="F224" s="17">
        <f t="shared" si="55"/>
        <v>0</v>
      </c>
      <c r="G224" s="3"/>
      <c r="H224" s="3"/>
      <c r="I224" s="3"/>
      <c r="J224" s="3"/>
      <c r="K224" s="3"/>
      <c r="L224" s="5">
        <f>SUM(L225)</f>
        <v>0</v>
      </c>
      <c r="M224">
        <v>140297.51999999999</v>
      </c>
    </row>
    <row r="225" spans="1:15" s="24" customFormat="1" ht="140.25" x14ac:dyDescent="0.2">
      <c r="A225" s="19" t="s">
        <v>543</v>
      </c>
      <c r="B225" s="19" t="s">
        <v>544</v>
      </c>
      <c r="C225" s="21" t="s">
        <v>15</v>
      </c>
      <c r="D225" s="20" t="s">
        <v>16</v>
      </c>
      <c r="E225" s="22"/>
      <c r="F225" s="23"/>
      <c r="G225" s="22"/>
      <c r="H225" s="22"/>
      <c r="I225" s="22"/>
      <c r="J225" s="22">
        <f>TRUNC(D225 * G225, 2)</f>
        <v>0</v>
      </c>
      <c r="K225" s="22">
        <f>L225 - J225</f>
        <v>0</v>
      </c>
      <c r="L225" s="22">
        <f>TRUNC(D225 * I225, 2)</f>
        <v>0</v>
      </c>
      <c r="M225" s="24">
        <v>140297.51999999999</v>
      </c>
      <c r="N225" s="25"/>
      <c r="O225" s="25"/>
    </row>
    <row r="226" spans="1:15" ht="24" customHeight="1" x14ac:dyDescent="0.2">
      <c r="A226" s="3" t="s">
        <v>545</v>
      </c>
      <c r="B226" s="3" t="s">
        <v>546</v>
      </c>
      <c r="C226" s="3"/>
      <c r="D226" s="4"/>
      <c r="E226" s="3"/>
      <c r="F226" s="17">
        <f t="shared" si="55"/>
        <v>0</v>
      </c>
      <c r="G226" s="3"/>
      <c r="H226" s="3"/>
      <c r="I226" s="3"/>
      <c r="J226" s="3"/>
      <c r="K226" s="3"/>
      <c r="L226" s="5">
        <f>SUM(L227:L228)</f>
        <v>0</v>
      </c>
      <c r="M226">
        <v>30232.09</v>
      </c>
    </row>
    <row r="227" spans="1:15" ht="24" customHeight="1" x14ac:dyDescent="0.2">
      <c r="A227" s="6" t="s">
        <v>547</v>
      </c>
      <c r="B227" s="6" t="s">
        <v>548</v>
      </c>
      <c r="C227" s="7" t="s">
        <v>19</v>
      </c>
      <c r="D227" s="8" t="s">
        <v>549</v>
      </c>
      <c r="E227" s="9"/>
      <c r="F227" s="17"/>
      <c r="G227" s="9"/>
      <c r="H227" s="9"/>
      <c r="I227" s="9"/>
      <c r="J227" s="9">
        <f>TRUNC(D227 * G227, 2)</f>
        <v>0</v>
      </c>
      <c r="K227" s="9">
        <f>L227 - J227</f>
        <v>0</v>
      </c>
      <c r="L227" s="9">
        <f t="shared" ref="L227:L231" si="63">TRUNC(D227 * I227, 2)</f>
        <v>0</v>
      </c>
      <c r="M227">
        <v>14578.45</v>
      </c>
    </row>
    <row r="228" spans="1:15" ht="26.1" customHeight="1" x14ac:dyDescent="0.2">
      <c r="A228" s="6" t="s">
        <v>550</v>
      </c>
      <c r="B228" s="6" t="s">
        <v>551</v>
      </c>
      <c r="C228" s="7" t="s">
        <v>26</v>
      </c>
      <c r="D228" s="8" t="s">
        <v>378</v>
      </c>
      <c r="E228" s="9"/>
      <c r="F228" s="17"/>
      <c r="G228" s="9"/>
      <c r="H228" s="9"/>
      <c r="I228" s="9"/>
      <c r="J228" s="9">
        <f>TRUNC(D228 * G228, 2)</f>
        <v>0</v>
      </c>
      <c r="K228" s="9">
        <f>L228 - J228</f>
        <v>0</v>
      </c>
      <c r="L228" s="9">
        <f t="shared" si="63"/>
        <v>0</v>
      </c>
      <c r="M228">
        <v>15653.64</v>
      </c>
    </row>
    <row r="229" spans="1:15" ht="24" customHeight="1" x14ac:dyDescent="0.2">
      <c r="A229" s="3" t="s">
        <v>552</v>
      </c>
      <c r="B229" s="3" t="s">
        <v>553</v>
      </c>
      <c r="C229" s="3"/>
      <c r="D229" s="4"/>
      <c r="E229" s="3"/>
      <c r="F229" s="17">
        <f t="shared" si="55"/>
        <v>0</v>
      </c>
      <c r="G229" s="3"/>
      <c r="H229" s="3"/>
      <c r="I229" s="3"/>
      <c r="J229" s="3"/>
      <c r="K229" s="3"/>
      <c r="L229" s="5">
        <f>SUM(L230:L231)</f>
        <v>0</v>
      </c>
      <c r="M229">
        <v>17329.900000000001</v>
      </c>
    </row>
    <row r="230" spans="1:15" ht="24" customHeight="1" x14ac:dyDescent="0.2">
      <c r="A230" s="6" t="s">
        <v>554</v>
      </c>
      <c r="B230" s="6" t="s">
        <v>555</v>
      </c>
      <c r="C230" s="7" t="s">
        <v>19</v>
      </c>
      <c r="D230" s="8" t="s">
        <v>549</v>
      </c>
      <c r="E230" s="9"/>
      <c r="F230" s="17"/>
      <c r="G230" s="9"/>
      <c r="H230" s="9"/>
      <c r="I230" s="9"/>
      <c r="J230" s="9">
        <f>TRUNC(D230 * G230, 2)</f>
        <v>0</v>
      </c>
      <c r="K230" s="9">
        <f>L230 - J230</f>
        <v>0</v>
      </c>
      <c r="L230" s="9">
        <f t="shared" si="63"/>
        <v>0</v>
      </c>
      <c r="M230">
        <v>9693.57</v>
      </c>
    </row>
    <row r="231" spans="1:15" ht="24" customHeight="1" x14ac:dyDescent="0.2">
      <c r="A231" s="6" t="s">
        <v>556</v>
      </c>
      <c r="B231" s="6" t="s">
        <v>557</v>
      </c>
      <c r="C231" s="7" t="s">
        <v>19</v>
      </c>
      <c r="D231" s="8" t="s">
        <v>549</v>
      </c>
      <c r="E231" s="9"/>
      <c r="F231" s="17"/>
      <c r="G231" s="9"/>
      <c r="H231" s="9"/>
      <c r="I231" s="9"/>
      <c r="J231" s="9">
        <f>TRUNC(D231 * G231, 2)</f>
        <v>0</v>
      </c>
      <c r="K231" s="9">
        <f>L231 - J231</f>
        <v>0</v>
      </c>
      <c r="L231" s="9">
        <f t="shared" si="63"/>
        <v>0</v>
      </c>
      <c r="M231">
        <v>7636.33</v>
      </c>
    </row>
    <row r="232" spans="1:15" x14ac:dyDescent="0.2">
      <c r="A232" s="12"/>
      <c r="B232" s="12"/>
      <c r="C232" s="12"/>
      <c r="D232" s="12"/>
      <c r="E232" s="12"/>
      <c r="F232" s="12"/>
      <c r="G232" s="12"/>
      <c r="H232" s="12"/>
      <c r="I232" s="12" t="s">
        <v>558</v>
      </c>
      <c r="J232" s="18">
        <f>TRUNC(SUM(J7:J231),2)</f>
        <v>0</v>
      </c>
      <c r="K232" s="18">
        <f>TRUNC(SUM(K7:K231),2)</f>
        <v>0</v>
      </c>
      <c r="L232" s="18">
        <f>L226+L224+L196+L187+L179+L145+L114+L92+L62+L52+L47+L16+L6+L229</f>
        <v>0</v>
      </c>
      <c r="M232" t="s">
        <v>559</v>
      </c>
    </row>
    <row r="233" spans="1:15" x14ac:dyDescent="0.2">
      <c r="A233" s="14"/>
      <c r="B233" s="14"/>
      <c r="C233" s="14"/>
      <c r="D233" s="14"/>
      <c r="E233" s="14"/>
      <c r="F233" s="14"/>
      <c r="G233" s="14"/>
      <c r="H233" s="14"/>
      <c r="I233" s="14"/>
      <c r="J233" s="14"/>
      <c r="K233" s="14"/>
      <c r="L233" s="14"/>
    </row>
    <row r="234" spans="1:15" x14ac:dyDescent="0.2">
      <c r="A234" s="12"/>
      <c r="B234" s="13"/>
      <c r="C234" s="12"/>
      <c r="D234" s="12"/>
      <c r="E234" s="12"/>
      <c r="F234" s="12"/>
      <c r="G234" s="12"/>
      <c r="H234" s="26" t="s">
        <v>560</v>
      </c>
      <c r="I234" s="27"/>
      <c r="J234" s="28">
        <f>TRUNC(SUM(F7:F231),2)</f>
        <v>0</v>
      </c>
      <c r="K234" s="27"/>
      <c r="L234" s="27"/>
    </row>
    <row r="235" spans="1:15" x14ac:dyDescent="0.2">
      <c r="A235" s="12"/>
      <c r="B235" s="13"/>
      <c r="C235" s="12"/>
      <c r="D235" s="12"/>
      <c r="E235" s="12"/>
      <c r="F235" s="12"/>
      <c r="G235" s="12"/>
      <c r="H235" s="26" t="s">
        <v>561</v>
      </c>
      <c r="I235" s="27"/>
      <c r="J235" s="28">
        <f>L232-J234</f>
        <v>0</v>
      </c>
      <c r="K235" s="27"/>
      <c r="L235" s="27"/>
    </row>
    <row r="236" spans="1:15" x14ac:dyDescent="0.2">
      <c r="A236" s="12"/>
      <c r="B236" s="13"/>
      <c r="C236" s="12"/>
      <c r="D236" s="12"/>
      <c r="E236" s="12"/>
      <c r="F236" s="12"/>
      <c r="G236" s="12"/>
      <c r="H236" s="26" t="s">
        <v>562</v>
      </c>
      <c r="I236" s="27"/>
      <c r="J236" s="28">
        <f>J235+J234</f>
        <v>0</v>
      </c>
      <c r="K236" s="27"/>
      <c r="L236" s="27"/>
    </row>
    <row r="237" spans="1:15" ht="60" customHeight="1" x14ac:dyDescent="0.2">
      <c r="A237" s="11"/>
      <c r="B237" s="11"/>
      <c r="C237" s="11"/>
      <c r="D237" s="11"/>
      <c r="E237" s="11"/>
      <c r="F237" s="11"/>
      <c r="G237" s="11"/>
      <c r="H237" s="11"/>
      <c r="I237" s="11"/>
      <c r="J237" s="11"/>
      <c r="K237" s="11"/>
      <c r="L237" s="11"/>
    </row>
    <row r="238" spans="1:15" ht="69.95" customHeight="1" x14ac:dyDescent="0.2">
      <c r="A238" s="29" t="s">
        <v>565</v>
      </c>
      <c r="B238" s="30"/>
      <c r="C238" s="30"/>
      <c r="D238" s="30"/>
      <c r="E238" s="30"/>
      <c r="F238" s="30"/>
      <c r="G238" s="30"/>
      <c r="H238" s="30"/>
      <c r="I238" s="30"/>
      <c r="J238" s="30"/>
      <c r="K238" s="30"/>
      <c r="L238" s="30"/>
    </row>
  </sheetData>
  <mergeCells count="21">
    <mergeCell ref="C1:E1"/>
    <mergeCell ref="G1:I1"/>
    <mergeCell ref="J1:L1"/>
    <mergeCell ref="G2:I2"/>
    <mergeCell ref="J2:L2"/>
    <mergeCell ref="B2:E2"/>
    <mergeCell ref="A3:L3"/>
    <mergeCell ref="A4:A5"/>
    <mergeCell ref="B4:B5"/>
    <mergeCell ref="C4:C5"/>
    <mergeCell ref="D4:D5"/>
    <mergeCell ref="E4:E5"/>
    <mergeCell ref="G4:I4"/>
    <mergeCell ref="J4:L4"/>
    <mergeCell ref="H236:I236"/>
    <mergeCell ref="J236:L236"/>
    <mergeCell ref="A238:L238"/>
    <mergeCell ref="H234:I234"/>
    <mergeCell ref="J234:L234"/>
    <mergeCell ref="H235:I235"/>
    <mergeCell ref="J235:L235"/>
  </mergeCells>
  <pageMargins left="0.51181102362204722" right="0.51181102362204722" top="0.98425196850393704" bottom="0.98425196850393704" header="0.51181102362204722" footer="0.51181102362204722"/>
  <pageSetup paperSize="9" scale="59" fitToHeight="0" orientation="landscape" r:id="rId1"/>
  <headerFooter>
    <oddHeader>&amp;LEmpresa responsável:  xxxxxxxxxxxxxxxxxxxxxxxxxxxxxxx 
CNPJ: XX.XXX.XXX/XXXX-XX
&amp;CAnexo I - Model de Planilha Orçamentária 
&amp;RContratante: CRO/PR
CNPJ: 76.661.099/0001-34</oddHeader>
    <oddFooter>&amp;L &amp;CResponsável técnico: ___________________________
CNPJ: _________________________________
CREA/PR: _______________________ &amp;RData: XX de XXXXXXX de 20XX</oddFooter>
  </headerFooter>
  <rowBreaks count="4" manualBreakCount="4">
    <brk id="21" max="16383" man="1"/>
    <brk id="186" max="16383" man="1"/>
    <brk id="211" max="16383" man="1"/>
    <brk id="2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Orçamento Sintético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Elter Rabelo</cp:lastModifiedBy>
  <cp:revision>0</cp:revision>
  <cp:lastPrinted>2023-12-01T20:47:28Z</cp:lastPrinted>
  <dcterms:created xsi:type="dcterms:W3CDTF">2023-11-24T20:36:40Z</dcterms:created>
  <dcterms:modified xsi:type="dcterms:W3CDTF">2023-12-08T13:36:17Z</dcterms:modified>
</cp:coreProperties>
</file>